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6" documentId="8_{F0918FD4-7BAE-49F1-95B5-63813A39C04D}" xr6:coauthVersionLast="47" xr6:coauthVersionMax="47" xr10:uidLastSave="{F9E84AA7-3424-4DE4-BB39-7E1DC5C793BB}"/>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<sst xmlns="http://schemas.openxmlformats.org/spreadsheetml/2006/main" count="584" uniqueCount="302">
  <si>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</si>
  <si>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</si>
  <si>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</si>
  <si>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</si>
  <si>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</si>
  <si>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</si>
  <si>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</si>
  <si>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</si>
  <si>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</si>
  <si>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</si>
  <si>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</si>
  <si>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</si>
  <si>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</si>
  <si>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</si>
  <si>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</si>
  <si>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</si>
  <si>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</si>
  <si>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</si>
  <si>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</si>
  <si>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</si>
  <si>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</si>
  <si>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</si>
  <si>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</si>
  <si>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</si>
  <si>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</si>
  <si>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</si>
  <si>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</si>
  <si>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</si>
  <si>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</si>
  <si>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</si>
  <si>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</si>
  <si>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</si>
  <si>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</si>
  <si>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</si>
  <si>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</si>
  <si>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</si>
  <si>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</si>
  <si>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</si>
  <si>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</si>
  <si>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</si>
  <si>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</si>
  <si>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</si>
  <si>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</si>
  <si>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</si>
  <si>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</si>
  <si>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</si>
  <si>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</si>
  <si>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</si>
  <si>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</si>
  <si>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</si>
  <si>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</si>
  <si>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</si>
  <si>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</si>
  <si>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</si>
  <si>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</si>
  <si>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</si>
  <si>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</si>
  <si>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</si>
  <si>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</si>
  <si>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</si>
  <si>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</si>
  <si>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</si>
  <si>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</si>
  <si>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</si>
  <si>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</si>
  <si>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</si>
  <si>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</si>
  <si>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</si>
  <si>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</si>
  <si>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</si>
  <si>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</si>
  <si>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</si>
  <si>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</si>
  <si>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</si>
  <si>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</si>
  <si>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</si>
  <si>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</si>
  <si>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</si>
  <si>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</si>
  <si>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</si>
  <si>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</si>
  <si>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</si>
  <si>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</si>
  <si>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</si>
  <si>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</si>
  <si>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</si>
  <si>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</si>
  <si>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</si>
  <si>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</si>
  <si>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</si>
  <si>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</si>
  <si>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</si>
  <si>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</si>
  <si>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</si>
  <si>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</si>
  <si>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</si>
  <si>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</si>
  <si>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</si>
  <si>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</si>
  <si>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</si>
  <si>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</si>
  <si>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</si>
  <si>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</si>
  <si>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</si>
  <si>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</si>
  <si>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</si>
  <si>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</si>
  <si>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</si>
  <si>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</si>
  <si>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</si>
  <si>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</si>
  <si>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</si>
  <si>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</si>
  <si>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</si>
  <si>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</si>
  <si>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</si>
  <si>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</si>
  <si>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</si>
  <si>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</si>
  <si>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</si>
  <si>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</si>
  <si>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</si>
  <si>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</si>
  <si>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</si>
  <si>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</si>
  <si>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</si>
  <si>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</si>
  <si>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</si>
  <si>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</si>
  <si>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</si>
  <si>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</si>
  <si>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</si>
  <si>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</si>
  <si>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</si>
  <si>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</si>
  <si>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</si>
  <si>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</si>
  <si>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</si>
  <si>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</si>
  <si>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</si>
  <si>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</si>
  <si>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</si>
  <si>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</si>
  <si>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</si>
  <si>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</si>
  <si>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</si>
  <si>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</si>
  <si>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</si>
  <si>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</si>
  <si>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</si>
  <si>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</si>
  <si>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</si>
  <si>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</si>
  <si>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</si>
  <si>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</si>
  <si>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</si>
  <si>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</si>
  <si>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</si>
  <si>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</si>
  <si>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</si>
  <si>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</si>
  <si>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</si>
  <si>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</si>
  <si>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</si>
  <si>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</si>
  <si>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</si>
  <si>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</si>
  <si>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</si>
  <si>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</si>
  <si>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</si>
  <si>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</si>
  <si>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</si>
  <si>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</si>
  <si>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</si>
  <si>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</si>
  <si>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</si>
  <si>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</si>
  <si>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</si>
  <si>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</si>
  <si>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</si>
  <si>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</si>
  <si>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</si>
  <si>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</si>
  <si>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</si>
  <si>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</si>
  <si>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</si>
  <si>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</si>
  <si>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</si>
  <si>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</si>
  <si>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</si>
  <si>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</si>
  <si>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</si>
  <si>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</si>
  <si>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</si>
  <si>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</si>
  <si>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</si>
  <si>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</si>
  <si>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</si>
  <si>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</si>
  <si>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</si>
  <si>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</si>
  <si>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</si>
  <si>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</si>
  <si>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</si>
  <si>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</si>
  <si>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</si>
  <si>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</si>
  <si>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</si>
  <si>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</si>
  <si>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</si>
  <si>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</si>
  <si>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</si>
  <si>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</si>
  <si>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</si>
  <si>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</si>
  <si>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</si>
  <si>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</si>
  <si>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</si>
  <si>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</si>
  <si>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</si>
  <si>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</si>
  <si>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</si>
  <si>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</si>
  <si>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</si>
  <si>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</si>
  <si>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</si>
  <si>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</si>
  <si>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</si>
  <si>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</si>
  <si>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</si>
  <si>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</si>
  <si>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</si>
  <si>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</si>
  <si>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</si>
  <si>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</si>
  <si>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</si>
  <si>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</si>
  <si>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</si>
  <si>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</si>
  <si>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</si>
  <si>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</si>
  <si>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</si>
  <si>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</si>
  <si>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</si>
  <si>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</si>
  <si>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</si>
  <si>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</si>
  <si>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</si>
  <si>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</si>
  <si>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</si>
  <si>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</si>
  <si>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</si>
  <si>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</si>
  <si>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</si>
  <si>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</si>
  <si>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</si>
  <si>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</si>
  <si>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</si>
  <si>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</si>
  <si>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</si>
  <si>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</si>
  <si>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</si>
  <si>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</si>
  <si>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</si>
  <si>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</si>
  <si>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</si>
  <si>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</si>
  <si>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</si>
  <si>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</si>
  <si>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</si>
  <si>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</si>
  <si>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</si>
  <si>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</si>
  <si>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</si>
  <si>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</si>
  <si>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</si>
  <si>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</si>
  <si>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</si>
  <si>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</si>
  <si>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</si>
  <si>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</si>
  <si>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</si>
  <si>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geen</t>
  </si>
  <si>
    <t>PCR asfalt</t>
  </si>
  <si>
    <t>kwaliteit</t>
  </si>
  <si>
    <t>Er zijn  nationaal en/of Europees niveau GEEN criteria voor het einde afvalpunt uitgewerkt.</t>
  </si>
  <si>
    <t>er zijn diverse marktpartijen voor de beoogde toepassing</t>
  </si>
  <si>
    <t>de marktwaarde is positief</t>
  </si>
  <si>
    <t>ja, momenteel zijn de retour hoeveelheden nog beperkt en er is veel toepassingsmogelijkheid</t>
  </si>
  <si>
    <t>aantal producenten passen het zelf toe</t>
  </si>
  <si>
    <t>steenwol</t>
  </si>
  <si>
    <t>isolatie</t>
  </si>
  <si>
    <t>B&amp;U</t>
  </si>
  <si>
    <t>ja, steenwol, mits zuiver en schoon kan worden ingezet voor productie van nieuw steenwol</t>
  </si>
  <si>
    <t>ja, er is voldoende markt voor secundair steenwol voor isolatie productie</t>
  </si>
  <si>
    <t>eind afvalpunt ligt na retourname en verwerking van de oude steenwol om deze weer geschikt te maken voor toepassing.</t>
  </si>
  <si>
    <t>0604-reC&amp;Sorteren en verwerken glaswol, steenwol (o.b.v. Waste mineral wool {Europe without Switzerland}| treatment of waste mineral wool, sorting plant + recycling | Cut-off, U)</t>
  </si>
  <si>
    <t>Waste mineral wool, for final disposal {Europe without Switzerland}| treatment of waste mineral wool, inert material landfill</t>
  </si>
  <si>
    <t>0442-reD&amp;Module D, Basalt, per kg NETTO vermeden basalt - steenwol veramijdt 70% basalt (vermeden: Basalt {RER}| quarry operation | Cut-off, U)</t>
  </si>
  <si>
    <t>de basisgrondstof voor steenwol</t>
  </si>
  <si>
    <t>geen verbrandingswaarde</t>
  </si>
  <si>
    <t>0256-avC&amp;Verbranden glas (o.b.v. Waste glass {Europe without Switzerland}| treatment of waste glass, municipal incineration | Cut-off, 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</si>
</sst>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43" sqref="F43"/>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78</v>
      </c>
      <c r="G8" s="3" t="s">
        <v>3</v>
      </c>
      <c r="H8" s="2" t="s">
        <v>9</v>
      </c>
      <c r="I8" s="3"/>
    </row>
    <row r="9" spans="2:25" ht="10.5" thickTop="1">
      <c r="D9" s="3"/>
      <c r="E9" s="3" t="s">
        <v>10</v>
      </c>
      <c r="F9" s="2" t="s">
        <v>290</v>
      </c>
      <c r="G9" s="3" t="s">
        <v>3</v>
      </c>
      <c r="H9" s="2" t="s">
        <v>9</v>
      </c>
      <c r="I9" s="3"/>
    </row>
    <row r="10" spans="2:25">
      <c r="D10" s="3"/>
      <c r="E10" s="3" t="s">
        <v>11</v>
      </c>
      <c r="F10" s="81" t="s">
        <v>291</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0.1</v>
      </c>
      <c r="G18" s="3" t="s">
        <v>17</v>
      </c>
      <c r="H18" s="2" t="s">
        <v>22</v>
      </c>
      <c r="I18" s="9" t="s">
        <v>23</v>
      </c>
    </row>
    <row r="19" spans="4:9">
      <c r="E19" s="3" t="s">
        <v>25</v>
      </c>
      <c r="F19" s="75">
        <f>'SP 2 EOL efficientie '!E34</f>
        <v>0.05</v>
      </c>
      <c r="G19" s="3" t="s">
        <v>17</v>
      </c>
      <c r="H19" s="2" t="s">
        <v>22</v>
      </c>
      <c r="I19" s="9" t="s">
        <v>23</v>
      </c>
    </row>
    <row r="20" spans="4:9">
      <c r="E20" s="3" t="s">
        <v>26</v>
      </c>
      <c r="F20" s="75">
        <f>'SP 2 EOL efficientie '!E35</f>
        <v>0.85</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0604-reC&amp;Sorteren en verwerken glaswol, steenwol (o.b.v. Waste mineral wool {Europe without Switzerland}| treatment of waste mineral wool, sorting plant + recycling | Cut-off, U)</v>
      </c>
      <c r="G27" s="3" t="s">
        <v>29</v>
      </c>
      <c r="H27" s="69">
        <f>'SP 4 recycling'!F7</f>
        <v>0</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0442-reD&amp;Module D, Basalt, per kg NETTO vermeden basalt - steenwol veramijdt 70% basalt (vermeden: Basalt {RER}| quarry operation | Cut-off, U)</v>
      </c>
      <c r="G29" s="3" t="s">
        <v>29</v>
      </c>
      <c r="H29" s="69" t="str">
        <f>'SP 4 recycling'!F18</f>
        <v>de basisgrondstof voor steenwol</v>
      </c>
      <c r="I29" s="9" t="s">
        <v>37</v>
      </c>
    </row>
    <row r="30" spans="4:9">
      <c r="D30" s="3"/>
      <c r="E30" s="3" t="s">
        <v>40</v>
      </c>
      <c r="F30" s="69">
        <f>'SP 4 recycling'!E37</f>
        <v>1</v>
      </c>
      <c r="G30" s="3" t="s">
        <v>17</v>
      </c>
      <c r="H30" s="69" t="s">
        <v>283</v>
      </c>
      <c r="I30" s="9" t="s">
        <v>37</v>
      </c>
    </row>
    <row r="31" spans="4:9">
      <c r="D31" s="3"/>
      <c r="E31" s="3"/>
      <c r="F31" s="3"/>
      <c r="G31" s="3"/>
      <c r="H31" s="79"/>
      <c r="I31" s="3"/>
    </row>
    <row r="32" spans="4:9" ht="11" thickBot="1">
      <c r="D32" s="5" t="s">
        <v>41</v>
      </c>
      <c r="E32" s="3" t="s">
        <v>42</v>
      </c>
      <c r="F32" s="71">
        <f>'SP 5 AVI'!E15</f>
        <v>0</v>
      </c>
      <c r="G32" s="3" t="s">
        <v>43</v>
      </c>
      <c r="H32" s="72" t="str">
        <f>'SP 5 AVI'!$F$15</f>
        <v>geen verbrandingswaarde</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297</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I83" sqref="I83"/>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293</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294</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271</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271</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285</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t="s">
        <v>286</v>
      </c>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t="s">
        <v>287</v>
      </c>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t="s">
        <v>271</v>
      </c>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t="s">
        <v>288</v>
      </c>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295</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7"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292</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0.1</v>
      </c>
      <c r="G55" s="23"/>
      <c r="H55" s="23" t="s">
        <v>289</v>
      </c>
    </row>
    <row r="56" spans="5:8">
      <c r="E56" s="35" t="s">
        <v>138</v>
      </c>
      <c r="F56" s="40">
        <v>0.05</v>
      </c>
      <c r="G56" s="23"/>
      <c r="H56" s="23"/>
    </row>
    <row r="57" spans="5:8">
      <c r="E57" s="35" t="s">
        <v>116</v>
      </c>
      <c r="F57" s="40">
        <v>0.85</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9"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0.1</v>
      </c>
      <c r="F13" s="50" t="s">
        <v>150</v>
      </c>
      <c r="J13" s="35" t="s">
        <v>152</v>
      </c>
      <c r="K13" s="48">
        <v>0.5</v>
      </c>
      <c r="L13" s="50" t="s">
        <v>150</v>
      </c>
    </row>
    <row r="14" spans="2:18" ht="20">
      <c r="D14" s="35" t="s">
        <v>153</v>
      </c>
      <c r="E14" s="48">
        <f>'SP 1 Verdeling EOL'!F56</f>
        <v>0.05</v>
      </c>
      <c r="F14" s="50" t="s">
        <v>150</v>
      </c>
      <c r="J14" s="35" t="s">
        <v>153</v>
      </c>
      <c r="K14" s="48">
        <v>0.48</v>
      </c>
      <c r="L14" s="50" t="s">
        <v>150</v>
      </c>
    </row>
    <row r="15" spans="2:18" ht="20">
      <c r="D15" s="35" t="s">
        <v>154</v>
      </c>
      <c r="E15" s="48">
        <f>'SP 1 Verdeling EOL'!F57</f>
        <v>0.85</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0.1</v>
      </c>
      <c r="F33" s="53" t="s">
        <v>184</v>
      </c>
      <c r="J33" s="35" t="s">
        <v>183</v>
      </c>
      <c r="K33" s="48">
        <v>0.49519999999999997</v>
      </c>
      <c r="L33" s="53" t="s">
        <v>184</v>
      </c>
    </row>
    <row r="34" spans="4:12" ht="60">
      <c r="D34" s="35" t="s">
        <v>185</v>
      </c>
      <c r="E34" s="48">
        <f>E14*(1-E27)+E12*E23+E13*E25+E12*E22*E25-E12*E22*E25*E27-E13*E25*E27</f>
        <v>0.05</v>
      </c>
      <c r="F34" s="53" t="s">
        <v>186</v>
      </c>
      <c r="J34" s="35" t="s">
        <v>185</v>
      </c>
      <c r="K34" s="48">
        <v>0</v>
      </c>
      <c r="L34" s="53" t="s">
        <v>186</v>
      </c>
    </row>
    <row r="35" spans="4:12" ht="60">
      <c r="D35" s="35" t="s">
        <v>187</v>
      </c>
      <c r="E35" s="48">
        <f>E15+E12*E24+E13*E26+E14*E27+E12*E22*E25*E27+E13*E25*E27</f>
        <v>0.85</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 workbookViewId="0">
      <selection activeCell="E7" sqref="E7"/>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296</v>
      </c>
      <c r="F7" s="70"/>
    </row>
    <row r="8" spans="2:22" ht="60.5">
      <c r="D8" s="68" t="s">
        <v>232</v>
      </c>
      <c r="E8" s="70" t="s">
        <v>282</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30.5" thickTop="1">
      <c r="C18" s="55"/>
      <c r="D18" s="70" t="s">
        <v>298</v>
      </c>
      <c r="E18" s="23"/>
      <c r="F18" s="23" t="s">
        <v>299</v>
      </c>
      <c r="G18" s="23"/>
      <c r="H18" s="23"/>
    </row>
    <row r="19" spans="2:10" ht="10.5">
      <c r="C19" s="55"/>
      <c r="D19" s="55"/>
      <c r="E19" s="55"/>
      <c r="F19" s="55">
        <v>100</v>
      </c>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284</v>
      </c>
      <c r="E30" s="23">
        <v>100</v>
      </c>
      <c r="F30" s="23">
        <v>100</v>
      </c>
      <c r="G30" s="23"/>
      <c r="H30" s="42">
        <f>IF(E30="","",IF(F30/E30&gt;1,1,F30/E30))</f>
        <v>1</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t="s">
        <v>290</v>
      </c>
      <c r="E15" s="70">
        <v>0</v>
      </c>
      <c r="F15" s="70" t="s">
        <v>300</v>
      </c>
    </row>
    <row r="17" spans="4:6" ht="11" thickBot="1">
      <c r="D17" s="28" t="s">
        <v>256</v>
      </c>
      <c r="E17" s="28" t="s">
        <v>257</v>
      </c>
      <c r="F17" s="28" t="s">
        <v>258</v>
      </c>
    </row>
    <row r="18" spans="4:6" ht="30.5" thickTop="1">
      <c r="D18" s="70" t="s">
        <v>301</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AD0857-1B57-4ED6-87E0-C7304DE27BBF}"/>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