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ieudatabase.sharepoint.com/sites/Beleid/Gedeelde documenten/soepelere en gewogen eis/"/>
    </mc:Choice>
  </mc:AlternateContent>
  <xr:revisionPtr revIDLastSave="0" documentId="8_{8B3980A2-765A-4022-8225-5CF08F0951BA}" xr6:coauthVersionLast="47" xr6:coauthVersionMax="47" xr10:uidLastSave="{00000000-0000-0000-0000-000000000000}"/>
  <bookViews>
    <workbookView xWindow="-120" yWindow="-120" windowWidth="29040" windowHeight="15720" xr2:uid="{C56F33FB-6FC6-4613-A81D-DE1EAA0FE571}"/>
  </bookViews>
  <sheets>
    <sheet name="Soepelere MPG combinatiegebouw" sheetId="1" r:id="rId1"/>
    <sheet name="Gemeenschappelijke ruim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0" i="1" l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H5" i="2"/>
  <c r="AG95" i="1"/>
  <c r="AB97" i="1"/>
  <c r="P36" i="2"/>
  <c r="N36" i="2"/>
  <c r="L36" i="2"/>
  <c r="J36" i="2"/>
  <c r="H36" i="2"/>
  <c r="F36" i="2"/>
  <c r="D36" i="2"/>
  <c r="P35" i="2"/>
  <c r="N35" i="2"/>
  <c r="L35" i="2"/>
  <c r="J35" i="2"/>
  <c r="H35" i="2"/>
  <c r="F35" i="2"/>
  <c r="D35" i="2"/>
  <c r="P34" i="2"/>
  <c r="N34" i="2"/>
  <c r="L34" i="2"/>
  <c r="J34" i="2"/>
  <c r="H34" i="2"/>
  <c r="F34" i="2"/>
  <c r="D34" i="2"/>
  <c r="P33" i="2"/>
  <c r="N33" i="2"/>
  <c r="L33" i="2"/>
  <c r="J33" i="2"/>
  <c r="H33" i="2"/>
  <c r="F33" i="2"/>
  <c r="D33" i="2"/>
  <c r="P32" i="2"/>
  <c r="N32" i="2"/>
  <c r="L32" i="2"/>
  <c r="J32" i="2"/>
  <c r="H32" i="2"/>
  <c r="F32" i="2"/>
  <c r="D32" i="2"/>
  <c r="P31" i="2"/>
  <c r="N31" i="2"/>
  <c r="L31" i="2"/>
  <c r="J31" i="2"/>
  <c r="H31" i="2"/>
  <c r="F31" i="2"/>
  <c r="D31" i="2"/>
  <c r="P30" i="2"/>
  <c r="N30" i="2"/>
  <c r="L30" i="2"/>
  <c r="J30" i="2"/>
  <c r="H30" i="2"/>
  <c r="F30" i="2"/>
  <c r="D30" i="2"/>
  <c r="P29" i="2"/>
  <c r="N29" i="2"/>
  <c r="L29" i="2"/>
  <c r="J29" i="2"/>
  <c r="H29" i="2"/>
  <c r="F29" i="2"/>
  <c r="D29" i="2"/>
  <c r="P28" i="2"/>
  <c r="N28" i="2"/>
  <c r="L28" i="2"/>
  <c r="J28" i="2"/>
  <c r="H28" i="2"/>
  <c r="F28" i="2"/>
  <c r="D28" i="2"/>
  <c r="P27" i="2"/>
  <c r="N27" i="2"/>
  <c r="L27" i="2"/>
  <c r="J27" i="2"/>
  <c r="H27" i="2"/>
  <c r="F27" i="2"/>
  <c r="D27" i="2"/>
  <c r="P26" i="2"/>
  <c r="N26" i="2"/>
  <c r="L26" i="2"/>
  <c r="J26" i="2"/>
  <c r="H26" i="2"/>
  <c r="F26" i="2"/>
  <c r="D26" i="2"/>
  <c r="P25" i="2"/>
  <c r="N25" i="2"/>
  <c r="L25" i="2"/>
  <c r="J25" i="2"/>
  <c r="H25" i="2"/>
  <c r="F25" i="2"/>
  <c r="D25" i="2"/>
  <c r="P24" i="2"/>
  <c r="N24" i="2"/>
  <c r="L24" i="2"/>
  <c r="J24" i="2"/>
  <c r="H24" i="2"/>
  <c r="F24" i="2"/>
  <c r="D24" i="2"/>
  <c r="P23" i="2"/>
  <c r="N23" i="2"/>
  <c r="L23" i="2"/>
  <c r="J23" i="2"/>
  <c r="H23" i="2"/>
  <c r="F23" i="2"/>
  <c r="D23" i="2"/>
  <c r="P22" i="2"/>
  <c r="N22" i="2"/>
  <c r="L22" i="2"/>
  <c r="J22" i="2"/>
  <c r="H22" i="2"/>
  <c r="F22" i="2"/>
  <c r="D22" i="2"/>
  <c r="P21" i="2"/>
  <c r="N21" i="2"/>
  <c r="L21" i="2"/>
  <c r="J21" i="2"/>
  <c r="H21" i="2"/>
  <c r="F21" i="2"/>
  <c r="D21" i="2"/>
  <c r="P20" i="2"/>
  <c r="N20" i="2"/>
  <c r="L20" i="2"/>
  <c r="J20" i="2"/>
  <c r="H20" i="2"/>
  <c r="F20" i="2"/>
  <c r="D20" i="2"/>
  <c r="P19" i="2"/>
  <c r="N19" i="2"/>
  <c r="L19" i="2"/>
  <c r="J19" i="2"/>
  <c r="H19" i="2"/>
  <c r="F19" i="2"/>
  <c r="D19" i="2"/>
  <c r="P18" i="2"/>
  <c r="N18" i="2"/>
  <c r="L18" i="2"/>
  <c r="J18" i="2"/>
  <c r="H18" i="2"/>
  <c r="F18" i="2"/>
  <c r="D18" i="2"/>
  <c r="P17" i="2"/>
  <c r="N17" i="2"/>
  <c r="L17" i="2"/>
  <c r="J17" i="2"/>
  <c r="H17" i="2"/>
  <c r="F17" i="2"/>
  <c r="D17" i="2"/>
  <c r="P16" i="2"/>
  <c r="N16" i="2"/>
  <c r="L16" i="2"/>
  <c r="J16" i="2"/>
  <c r="H16" i="2"/>
  <c r="F16" i="2"/>
  <c r="D16" i="2"/>
  <c r="P15" i="2"/>
  <c r="N15" i="2"/>
  <c r="L15" i="2"/>
  <c r="J15" i="2"/>
  <c r="H15" i="2"/>
  <c r="F15" i="2"/>
  <c r="P14" i="2"/>
  <c r="N14" i="2"/>
  <c r="L14" i="2"/>
  <c r="J14" i="2"/>
  <c r="H14" i="2"/>
  <c r="F14" i="2"/>
  <c r="P13" i="2"/>
  <c r="N13" i="2"/>
  <c r="L13" i="2"/>
  <c r="J13" i="2"/>
  <c r="H13" i="2"/>
  <c r="B100" i="1"/>
  <c r="AH100" i="1" s="1"/>
  <c r="B99" i="1"/>
  <c r="AC99" i="1" s="1"/>
  <c r="B98" i="1"/>
  <c r="AB98" i="1" s="1"/>
  <c r="B97" i="1"/>
  <c r="AE97" i="1" s="1"/>
  <c r="B96" i="1"/>
  <c r="AG96" i="1" s="1"/>
  <c r="B95" i="1"/>
  <c r="AE95" i="1" s="1"/>
  <c r="B94" i="1"/>
  <c r="AE94" i="1" s="1"/>
  <c r="B93" i="1"/>
  <c r="AD93" i="1" s="1"/>
  <c r="B92" i="1"/>
  <c r="AB92" i="1" s="1"/>
  <c r="B91" i="1"/>
  <c r="B90" i="1"/>
  <c r="AB90" i="1" s="1"/>
  <c r="B89" i="1"/>
  <c r="AH89" i="1" s="1"/>
  <c r="B88" i="1"/>
  <c r="AB88" i="1" s="1"/>
  <c r="B87" i="1"/>
  <c r="AB87" i="1" s="1"/>
  <c r="B86" i="1"/>
  <c r="AC86" i="1" s="1"/>
  <c r="B85" i="1"/>
  <c r="B84" i="1"/>
  <c r="AD84" i="1" s="1"/>
  <c r="B83" i="1"/>
  <c r="AE83" i="1" s="1"/>
  <c r="B82" i="1"/>
  <c r="AG82" i="1" s="1"/>
  <c r="B81" i="1"/>
  <c r="AF81" i="1" s="1"/>
  <c r="B80" i="1"/>
  <c r="AG80" i="1" s="1"/>
  <c r="B79" i="1"/>
  <c r="AB79" i="1" s="1"/>
  <c r="B78" i="1"/>
  <c r="AC78" i="1" s="1"/>
  <c r="B77" i="1"/>
  <c r="AF77" i="1" s="1"/>
  <c r="B76" i="1"/>
  <c r="B75" i="1"/>
  <c r="B74" i="1"/>
  <c r="AB74" i="1" s="1"/>
  <c r="B73" i="1"/>
  <c r="B72" i="1"/>
  <c r="AB72" i="1" s="1"/>
  <c r="B71" i="1"/>
  <c r="AD71" i="1" s="1"/>
  <c r="B70" i="1"/>
  <c r="B69" i="1"/>
  <c r="B68" i="1"/>
  <c r="AB68" i="1" s="1"/>
  <c r="B67" i="1"/>
  <c r="AD67" i="1" s="1"/>
  <c r="B66" i="1"/>
  <c r="AD66" i="1" s="1"/>
  <c r="B65" i="1"/>
  <c r="AB65" i="1" s="1"/>
  <c r="B64" i="1"/>
  <c r="AB64" i="1" s="1"/>
  <c r="B63" i="1"/>
  <c r="AE63" i="1" s="1"/>
  <c r="B62" i="1"/>
  <c r="AG62" i="1" s="1"/>
  <c r="B61" i="1"/>
  <c r="AE61" i="1" s="1"/>
  <c r="B60" i="1"/>
  <c r="B59" i="1"/>
  <c r="B58" i="1"/>
  <c r="AE58" i="1" s="1"/>
  <c r="B57" i="1"/>
  <c r="B56" i="1"/>
  <c r="AH56" i="1" s="1"/>
  <c r="B55" i="1"/>
  <c r="AD55" i="1" s="1"/>
  <c r="B54" i="1"/>
  <c r="B53" i="1"/>
  <c r="AB53" i="1" s="1"/>
  <c r="B52" i="1"/>
  <c r="AD52" i="1" s="1"/>
  <c r="B51" i="1"/>
  <c r="AF51" i="1" s="1"/>
  <c r="B50" i="1"/>
  <c r="AC50" i="1" s="1"/>
  <c r="B49" i="1"/>
  <c r="AC49" i="1" s="1"/>
  <c r="B48" i="1"/>
  <c r="AD48" i="1" s="1"/>
  <c r="B47" i="1"/>
  <c r="AB47" i="1" s="1"/>
  <c r="B46" i="1"/>
  <c r="AB46" i="1" s="1"/>
  <c r="B45" i="1"/>
  <c r="AH45" i="1" s="1"/>
  <c r="B44" i="1"/>
  <c r="B43" i="1"/>
  <c r="AB43" i="1" s="1"/>
  <c r="B42" i="1"/>
  <c r="AB42" i="1" s="1"/>
  <c r="B41" i="1"/>
  <c r="B40" i="1"/>
  <c r="AE40" i="1" s="1"/>
  <c r="B39" i="1"/>
  <c r="AH39" i="1" s="1"/>
  <c r="B38" i="1"/>
  <c r="AE38" i="1" s="1"/>
  <c r="B37" i="1"/>
  <c r="B36" i="1"/>
  <c r="B35" i="1"/>
  <c r="AG35" i="1" s="1"/>
  <c r="B34" i="1"/>
  <c r="AF34" i="1" s="1"/>
  <c r="B33" i="1"/>
  <c r="AE33" i="1" s="1"/>
  <c r="B32" i="1"/>
  <c r="AD32" i="1" s="1"/>
  <c r="B31" i="1"/>
  <c r="AF31" i="1" s="1"/>
  <c r="B30" i="1"/>
  <c r="B29" i="1"/>
  <c r="AH29" i="1" s="1"/>
  <c r="B28" i="1"/>
  <c r="B27" i="1"/>
  <c r="B26" i="1"/>
  <c r="AD26" i="1" s="1"/>
  <c r="B25" i="1"/>
  <c r="AC25" i="1" s="1"/>
  <c r="B24" i="1"/>
  <c r="B23" i="1"/>
  <c r="B22" i="1"/>
  <c r="B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1" i="1"/>
  <c r="AB96" i="1" l="1"/>
  <c r="AH95" i="1"/>
  <c r="AG53" i="1"/>
  <c r="AF53" i="1"/>
  <c r="AG79" i="1"/>
  <c r="AD79" i="1"/>
  <c r="AH74" i="1"/>
  <c r="AH42" i="1"/>
  <c r="AH33" i="1"/>
  <c r="AD74" i="1"/>
  <c r="AF42" i="1"/>
  <c r="AC74" i="1"/>
  <c r="AD40" i="1"/>
  <c r="AH72" i="1"/>
  <c r="AE39" i="1"/>
  <c r="AG72" i="1"/>
  <c r="AD39" i="1"/>
  <c r="AF72" i="1"/>
  <c r="AC39" i="1"/>
  <c r="AH88" i="1"/>
  <c r="AE72" i="1"/>
  <c r="AG88" i="1"/>
  <c r="AD72" i="1"/>
  <c r="AF88" i="1"/>
  <c r="AH62" i="1"/>
  <c r="AD25" i="1"/>
  <c r="AE88" i="1"/>
  <c r="AD88" i="1"/>
  <c r="AG56" i="1"/>
  <c r="AH24" i="1"/>
  <c r="AC88" i="1"/>
  <c r="H88" i="1" s="1"/>
  <c r="N88" i="1" s="1"/>
  <c r="AC56" i="1"/>
  <c r="AG24" i="1"/>
  <c r="AC80" i="1"/>
  <c r="AB56" i="1"/>
  <c r="AE24" i="1"/>
  <c r="AH79" i="1"/>
  <c r="AF95" i="1"/>
  <c r="AC33" i="1"/>
  <c r="AB33" i="1"/>
  <c r="AH49" i="1"/>
  <c r="AE31" i="1"/>
  <c r="AC46" i="1"/>
  <c r="AC71" i="1"/>
  <c r="AD63" i="1"/>
  <c r="AG42" i="1"/>
  <c r="AF24" i="1"/>
  <c r="AC93" i="1"/>
  <c r="AD83" i="1"/>
  <c r="AC63" i="1"/>
  <c r="AE81" i="1"/>
  <c r="AB63" i="1"/>
  <c r="AE42" i="1"/>
  <c r="AB80" i="1"/>
  <c r="AF32" i="1"/>
  <c r="AE32" i="1"/>
  <c r="AF100" i="1"/>
  <c r="AH96" i="1"/>
  <c r="AB84" i="1"/>
  <c r="AD81" i="1"/>
  <c r="AG74" i="1"/>
  <c r="AE68" i="1"/>
  <c r="AD65" i="1"/>
  <c r="AF56" i="1"/>
  <c r="AD51" i="1"/>
  <c r="AB48" i="1"/>
  <c r="AC40" i="1"/>
  <c r="AD34" i="1"/>
  <c r="AF26" i="1"/>
  <c r="AG98" i="1"/>
  <c r="AF66" i="1"/>
  <c r="AB50" i="1"/>
  <c r="AC53" i="1"/>
  <c r="AC84" i="1"/>
  <c r="AE65" i="1"/>
  <c r="AE51" i="1"/>
  <c r="AE34" i="1"/>
  <c r="AG99" i="1"/>
  <c r="AF96" i="1"/>
  <c r="AG89" i="1"/>
  <c r="AH83" i="1"/>
  <c r="AC81" i="1"/>
  <c r="AF74" i="1"/>
  <c r="AD68" i="1"/>
  <c r="AE64" i="1"/>
  <c r="AE56" i="1"/>
  <c r="AH50" i="1"/>
  <c r="AD47" i="1"/>
  <c r="AB40" i="1"/>
  <c r="AC34" i="1"/>
  <c r="AE26" i="1"/>
  <c r="AG100" i="1"/>
  <c r="AC48" i="1"/>
  <c r="AF99" i="1"/>
  <c r="AE96" i="1"/>
  <c r="AB89" i="1"/>
  <c r="AG83" i="1"/>
  <c r="AB81" i="1"/>
  <c r="AE74" i="1"/>
  <c r="AC68" i="1"/>
  <c r="AD64" i="1"/>
  <c r="AD56" i="1"/>
  <c r="AG50" i="1"/>
  <c r="AC47" i="1"/>
  <c r="AB34" i="1"/>
  <c r="AH98" i="1"/>
  <c r="AE99" i="1"/>
  <c r="AD96" i="1"/>
  <c r="AF83" i="1"/>
  <c r="AH80" i="1"/>
  <c r="AH67" i="1"/>
  <c r="AC64" i="1"/>
  <c r="AF50" i="1"/>
  <c r="AC96" i="1"/>
  <c r="AE80" i="1"/>
  <c r="AE50" i="1"/>
  <c r="AD33" i="1"/>
  <c r="AD50" i="1"/>
  <c r="AF98" i="1"/>
  <c r="AC98" i="1"/>
  <c r="AH94" i="1"/>
  <c r="AC87" i="1"/>
  <c r="AC82" i="1"/>
  <c r="AH78" i="1"/>
  <c r="AC72" i="1"/>
  <c r="AC66" i="1"/>
  <c r="AH58" i="1"/>
  <c r="AH52" i="1"/>
  <c r="AF49" i="1"/>
  <c r="AC42" i="1"/>
  <c r="AE35" i="1"/>
  <c r="AC32" i="1"/>
  <c r="AD24" i="1"/>
  <c r="AH82" i="1"/>
  <c r="AH35" i="1"/>
  <c r="AE98" i="1"/>
  <c r="AE66" i="1"/>
  <c r="AD98" i="1"/>
  <c r="AF35" i="1"/>
  <c r="AG94" i="1"/>
  <c r="AB82" i="1"/>
  <c r="AG78" i="1"/>
  <c r="AB66" i="1"/>
  <c r="AG58" i="1"/>
  <c r="AG52" i="1"/>
  <c r="AB49" i="1"/>
  <c r="AH40" i="1"/>
  <c r="AD35" i="1"/>
  <c r="AB32" i="1"/>
  <c r="AC24" i="1"/>
  <c r="AH66" i="1"/>
  <c r="AG66" i="1"/>
  <c r="AD82" i="1"/>
  <c r="AG49" i="1"/>
  <c r="AH97" i="1"/>
  <c r="AF94" i="1"/>
  <c r="AH86" i="1"/>
  <c r="AH81" i="1"/>
  <c r="AD78" i="1"/>
  <c r="AH71" i="1"/>
  <c r="AH65" i="1"/>
  <c r="AF58" i="1"/>
  <c r="AF52" i="1"/>
  <c r="AF48" i="1"/>
  <c r="AG40" i="1"/>
  <c r="AH34" i="1"/>
  <c r="AH31" i="1"/>
  <c r="AF82" i="1"/>
  <c r="AE82" i="1"/>
  <c r="AD97" i="1"/>
  <c r="AD94" i="1"/>
  <c r="AB86" i="1"/>
  <c r="AG81" i="1"/>
  <c r="AE71" i="1"/>
  <c r="AG65" i="1"/>
  <c r="AE52" i="1"/>
  <c r="AE48" i="1"/>
  <c r="AF40" i="1"/>
  <c r="AG34" i="1"/>
  <c r="AG31" i="1"/>
  <c r="V14" i="2"/>
  <c r="W14" i="2" s="1"/>
  <c r="AC97" i="1"/>
  <c r="AF65" i="1"/>
  <c r="AD91" i="1"/>
  <c r="AB91" i="1"/>
  <c r="AC91" i="1"/>
  <c r="AG27" i="1"/>
  <c r="AB22" i="2"/>
  <c r="AC22" i="2" s="1"/>
  <c r="AC76" i="1"/>
  <c r="AD76" i="1"/>
  <c r="AB76" i="1"/>
  <c r="AH76" i="1"/>
  <c r="AE76" i="1"/>
  <c r="AF76" i="1"/>
  <c r="AG76" i="1"/>
  <c r="AG77" i="1"/>
  <c r="AH77" i="1"/>
  <c r="Z22" i="2"/>
  <c r="AA22" i="2" s="1"/>
  <c r="AE92" i="1"/>
  <c r="AD77" i="1"/>
  <c r="X26" i="2"/>
  <c r="Y26" i="2" s="1"/>
  <c r="AD92" i="1"/>
  <c r="AC77" i="1"/>
  <c r="AB36" i="2"/>
  <c r="AC36" i="2" s="1"/>
  <c r="AH25" i="2"/>
  <c r="AI25" i="2" s="1"/>
  <c r="AH91" i="1"/>
  <c r="AG91" i="1"/>
  <c r="AF34" i="2"/>
  <c r="AG34" i="2" s="1"/>
  <c r="AF30" i="2"/>
  <c r="AG30" i="2" s="1"/>
  <c r="AD14" i="2"/>
  <c r="AE14" i="2" s="1"/>
  <c r="AF91" i="1"/>
  <c r="AD25" i="2"/>
  <c r="AE25" i="2" s="1"/>
  <c r="AB36" i="1"/>
  <c r="AC36" i="1"/>
  <c r="AE36" i="1"/>
  <c r="AD36" i="1"/>
  <c r="AH36" i="1"/>
  <c r="AB100" i="1"/>
  <c r="AC100" i="1"/>
  <c r="AE100" i="1"/>
  <c r="AD100" i="1"/>
  <c r="AF29" i="1"/>
  <c r="Z34" i="2"/>
  <c r="AA34" i="2" s="1"/>
  <c r="AF13" i="2"/>
  <c r="AG13" i="2" s="1"/>
  <c r="AD15" i="2"/>
  <c r="AE15" i="2" s="1"/>
  <c r="AB17" i="2"/>
  <c r="AC17" i="2" s="1"/>
  <c r="AD19" i="2"/>
  <c r="AE19" i="2" s="1"/>
  <c r="AD21" i="2"/>
  <c r="AE21" i="2" s="1"/>
  <c r="AB23" i="2"/>
  <c r="AC23" i="2" s="1"/>
  <c r="X25" i="2"/>
  <c r="Y25" i="2" s="1"/>
  <c r="V27" i="2"/>
  <c r="W27" i="2" s="1"/>
  <c r="AH28" i="2"/>
  <c r="AI28" i="2" s="1"/>
  <c r="V31" i="2"/>
  <c r="W31" i="2" s="1"/>
  <c r="AD32" i="2"/>
  <c r="AE32" i="2" s="1"/>
  <c r="AB34" i="2"/>
  <c r="AC34" i="2" s="1"/>
  <c r="X36" i="2"/>
  <c r="Y36" i="2" s="1"/>
  <c r="AH13" i="2"/>
  <c r="AI13" i="2" s="1"/>
  <c r="AF15" i="2"/>
  <c r="AG15" i="2" s="1"/>
  <c r="AD17" i="2"/>
  <c r="AE17" i="2" s="1"/>
  <c r="AF19" i="2"/>
  <c r="AG19" i="2" s="1"/>
  <c r="AD23" i="2"/>
  <c r="AE23" i="2" s="1"/>
  <c r="Z25" i="2"/>
  <c r="AA25" i="2" s="1"/>
  <c r="X27" i="2"/>
  <c r="Y27" i="2" s="1"/>
  <c r="V29" i="2"/>
  <c r="W29" i="2" s="1"/>
  <c r="AD34" i="2"/>
  <c r="AE34" i="2" s="1"/>
  <c r="Z36" i="2"/>
  <c r="AA36" i="2" s="1"/>
  <c r="X16" i="2"/>
  <c r="Y16" i="2" s="1"/>
  <c r="Z18" i="2"/>
  <c r="AA18" i="2" s="1"/>
  <c r="AF20" i="2"/>
  <c r="AG20" i="2" s="1"/>
  <c r="AF22" i="2"/>
  <c r="AG22" i="2" s="1"/>
  <c r="AF24" i="2"/>
  <c r="AG24" i="2" s="1"/>
  <c r="Z29" i="2"/>
  <c r="AA29" i="2" s="1"/>
  <c r="AB31" i="2"/>
  <c r="AC31" i="2" s="1"/>
  <c r="AB35" i="2"/>
  <c r="AC35" i="2" s="1"/>
  <c r="V12" i="2"/>
  <c r="W12" i="2" s="1"/>
  <c r="X14" i="2"/>
  <c r="Y14" i="2" s="1"/>
  <c r="Z16" i="2"/>
  <c r="AA16" i="2" s="1"/>
  <c r="AB18" i="2"/>
  <c r="AC18" i="2" s="1"/>
  <c r="AH20" i="2"/>
  <c r="AI20" i="2" s="1"/>
  <c r="AH22" i="2"/>
  <c r="AI22" i="2" s="1"/>
  <c r="AH24" i="2"/>
  <c r="AI24" i="2" s="1"/>
  <c r="Z27" i="2"/>
  <c r="AA27" i="2" s="1"/>
  <c r="AD31" i="2"/>
  <c r="AE31" i="2" s="1"/>
  <c r="AB33" i="2"/>
  <c r="AC33" i="2" s="1"/>
  <c r="AD35" i="2"/>
  <c r="AE35" i="2" s="1"/>
  <c r="AF18" i="2"/>
  <c r="AG18" i="2" s="1"/>
  <c r="AB27" i="2"/>
  <c r="AC27" i="2" s="1"/>
  <c r="AF31" i="2"/>
  <c r="AG31" i="2" s="1"/>
  <c r="AF35" i="2"/>
  <c r="AG35" i="2" s="1"/>
  <c r="X21" i="2"/>
  <c r="Y21" i="2" s="1"/>
  <c r="X12" i="2"/>
  <c r="Y12" i="2" s="1"/>
  <c r="Z14" i="2"/>
  <c r="AA14" i="2" s="1"/>
  <c r="AD18" i="2"/>
  <c r="AE18" i="2" s="1"/>
  <c r="V21" i="2"/>
  <c r="W21" i="2" s="1"/>
  <c r="V23" i="2"/>
  <c r="W23" i="2" s="1"/>
  <c r="V25" i="2"/>
  <c r="W25" i="2" s="1"/>
  <c r="AB29" i="2"/>
  <c r="AC29" i="2" s="1"/>
  <c r="AD33" i="2"/>
  <c r="AE33" i="2" s="1"/>
  <c r="Z12" i="2"/>
  <c r="AA12" i="2" s="1"/>
  <c r="AB14" i="2"/>
  <c r="AC14" i="2" s="1"/>
  <c r="AB16" i="2"/>
  <c r="AC16" i="2" s="1"/>
  <c r="X23" i="2"/>
  <c r="Y23" i="2" s="1"/>
  <c r="AB25" i="2"/>
  <c r="AC25" i="2" s="1"/>
  <c r="AD29" i="2"/>
  <c r="AE29" i="2" s="1"/>
  <c r="AF33" i="2"/>
  <c r="AG33" i="2" s="1"/>
  <c r="AH14" i="2"/>
  <c r="AI14" i="2" s="1"/>
  <c r="AF17" i="2"/>
  <c r="AG17" i="2" s="1"/>
  <c r="AD20" i="2"/>
  <c r="AE20" i="2" s="1"/>
  <c r="Z26" i="2"/>
  <c r="AA26" i="2" s="1"/>
  <c r="X29" i="2"/>
  <c r="Y29" i="2" s="1"/>
  <c r="X32" i="2"/>
  <c r="Y32" i="2" s="1"/>
  <c r="AH34" i="2"/>
  <c r="AI34" i="2" s="1"/>
  <c r="AB12" i="2"/>
  <c r="AC12" i="2" s="1"/>
  <c r="V15" i="2"/>
  <c r="W15" i="2" s="1"/>
  <c r="AH17" i="2"/>
  <c r="AI17" i="2" s="1"/>
  <c r="AH23" i="2"/>
  <c r="AI23" i="2" s="1"/>
  <c r="AB26" i="2"/>
  <c r="AC26" i="2" s="1"/>
  <c r="AF29" i="2"/>
  <c r="AG29" i="2" s="1"/>
  <c r="Z32" i="2"/>
  <c r="AA32" i="2" s="1"/>
  <c r="V35" i="2"/>
  <c r="W35" i="2" s="1"/>
  <c r="AD12" i="2"/>
  <c r="AE12" i="2" s="1"/>
  <c r="X15" i="2"/>
  <c r="Y15" i="2" s="1"/>
  <c r="V18" i="2"/>
  <c r="W18" i="2" s="1"/>
  <c r="Z21" i="2"/>
  <c r="AA21" i="2" s="1"/>
  <c r="AD26" i="2"/>
  <c r="AE26" i="2" s="1"/>
  <c r="AH29" i="2"/>
  <c r="AI29" i="2" s="1"/>
  <c r="AF12" i="2"/>
  <c r="AG12" i="2" s="1"/>
  <c r="AB21" i="2"/>
  <c r="AC21" i="2" s="1"/>
  <c r="V24" i="2"/>
  <c r="W24" i="2" s="1"/>
  <c r="AF26" i="2"/>
  <c r="AG26" i="2" s="1"/>
  <c r="V30" i="2"/>
  <c r="W30" i="2" s="1"/>
  <c r="AB32" i="2"/>
  <c r="AC32" i="2" s="1"/>
  <c r="X35" i="2"/>
  <c r="Y35" i="2" s="1"/>
  <c r="Z15" i="2"/>
  <c r="AA15" i="2" s="1"/>
  <c r="X18" i="2"/>
  <c r="Y18" i="2" s="1"/>
  <c r="AF21" i="2"/>
  <c r="AG21" i="2" s="1"/>
  <c r="X24" i="2"/>
  <c r="Y24" i="2" s="1"/>
  <c r="AH26" i="2"/>
  <c r="AI26" i="2" s="1"/>
  <c r="X30" i="2"/>
  <c r="Y30" i="2" s="1"/>
  <c r="AF32" i="2"/>
  <c r="AG32" i="2" s="1"/>
  <c r="Z35" i="2"/>
  <c r="AA35" i="2" s="1"/>
  <c r="AH12" i="2"/>
  <c r="AI12" i="2" s="1"/>
  <c r="AB15" i="2"/>
  <c r="AC15" i="2" s="1"/>
  <c r="AH18" i="2"/>
  <c r="AI18" i="2" s="1"/>
  <c r="AH21" i="2"/>
  <c r="AI21" i="2" s="1"/>
  <c r="Z24" i="2"/>
  <c r="AA24" i="2" s="1"/>
  <c r="AD27" i="2"/>
  <c r="AE27" i="2" s="1"/>
  <c r="Z30" i="2"/>
  <c r="AA30" i="2" s="1"/>
  <c r="AH32" i="2"/>
  <c r="AI32" i="2" s="1"/>
  <c r="AH35" i="2"/>
  <c r="AI35" i="2" s="1"/>
  <c r="V13" i="2"/>
  <c r="W13" i="2" s="1"/>
  <c r="V19" i="2"/>
  <c r="W19" i="2" s="1"/>
  <c r="V22" i="2"/>
  <c r="W22" i="2" s="1"/>
  <c r="AF27" i="2"/>
  <c r="AG27" i="2" s="1"/>
  <c r="AB30" i="2"/>
  <c r="AC30" i="2" s="1"/>
  <c r="V33" i="2"/>
  <c r="W33" i="2" s="1"/>
  <c r="V36" i="2"/>
  <c r="W36" i="2" s="1"/>
  <c r="AD37" i="1"/>
  <c r="AE37" i="1"/>
  <c r="AB37" i="1"/>
  <c r="AC37" i="1"/>
  <c r="AF37" i="1"/>
  <c r="AG37" i="1"/>
  <c r="AH37" i="1"/>
  <c r="AD53" i="1"/>
  <c r="AE53" i="1"/>
  <c r="AH53" i="1"/>
  <c r="AD69" i="1"/>
  <c r="AE69" i="1"/>
  <c r="AG69" i="1"/>
  <c r="AH69" i="1"/>
  <c r="AH61" i="1"/>
  <c r="AF28" i="2"/>
  <c r="AG28" i="2" s="1"/>
  <c r="AB19" i="2"/>
  <c r="AC19" i="2" s="1"/>
  <c r="AG22" i="1"/>
  <c r="AH22" i="1"/>
  <c r="AF22" i="1"/>
  <c r="AF38" i="1"/>
  <c r="AG38" i="1"/>
  <c r="AH38" i="1"/>
  <c r="AB38" i="1"/>
  <c r="AD54" i="1"/>
  <c r="AE54" i="1"/>
  <c r="AF54" i="1"/>
  <c r="AB54" i="1"/>
  <c r="AC54" i="1"/>
  <c r="AG54" i="1"/>
  <c r="AH54" i="1"/>
  <c r="AB70" i="1"/>
  <c r="AC70" i="1"/>
  <c r="AD70" i="1"/>
  <c r="AE70" i="1"/>
  <c r="AF70" i="1"/>
  <c r="AG70" i="1"/>
  <c r="AH70" i="1"/>
  <c r="AG86" i="1"/>
  <c r="AC69" i="1"/>
  <c r="AG61" i="1"/>
  <c r="AD38" i="1"/>
  <c r="AD29" i="1"/>
  <c r="AD28" i="2"/>
  <c r="AE28" i="2" s="1"/>
  <c r="AF23" i="2"/>
  <c r="AG23" i="2" s="1"/>
  <c r="Z19" i="2"/>
  <c r="AA19" i="2" s="1"/>
  <c r="AB13" i="2"/>
  <c r="AC13" i="2" s="1"/>
  <c r="AF23" i="1"/>
  <c r="AG23" i="1"/>
  <c r="AE23" i="1"/>
  <c r="AH23" i="1"/>
  <c r="AF39" i="1"/>
  <c r="AG39" i="1"/>
  <c r="AB39" i="1"/>
  <c r="AF55" i="1"/>
  <c r="AG55" i="1"/>
  <c r="AB55" i="1"/>
  <c r="AC55" i="1"/>
  <c r="AF71" i="1"/>
  <c r="AG71" i="1"/>
  <c r="AB71" i="1"/>
  <c r="AF87" i="1"/>
  <c r="AG87" i="1"/>
  <c r="AH87" i="1"/>
  <c r="AD87" i="1"/>
  <c r="AE87" i="1"/>
  <c r="AF89" i="1"/>
  <c r="AF86" i="1"/>
  <c r="AB69" i="1"/>
  <c r="AF61" i="1"/>
  <c r="AC38" i="1"/>
  <c r="AC29" i="1"/>
  <c r="V34" i="2"/>
  <c r="W34" i="2" s="1"/>
  <c r="AB28" i="2"/>
  <c r="AC28" i="2" s="1"/>
  <c r="X19" i="2"/>
  <c r="Y19" i="2" s="1"/>
  <c r="Z13" i="2"/>
  <c r="AA13" i="2" s="1"/>
  <c r="AE89" i="1"/>
  <c r="AE86" i="1"/>
  <c r="AH68" i="1"/>
  <c r="AD42" i="1"/>
  <c r="AG36" i="1"/>
  <c r="AB29" i="1"/>
  <c r="AH33" i="2"/>
  <c r="AI33" i="2" s="1"/>
  <c r="Z28" i="2"/>
  <c r="AA28" i="2" s="1"/>
  <c r="Z23" i="2"/>
  <c r="AA23" i="2" s="1"/>
  <c r="Z17" i="2"/>
  <c r="AA17" i="2" s="1"/>
  <c r="AB27" i="1"/>
  <c r="AE27" i="1"/>
  <c r="AF27" i="1"/>
  <c r="AC27" i="1"/>
  <c r="AD27" i="1"/>
  <c r="AG43" i="1"/>
  <c r="AH43" i="1"/>
  <c r="AE43" i="1"/>
  <c r="AF43" i="1"/>
  <c r="AC75" i="1"/>
  <c r="AD75" i="1"/>
  <c r="AE75" i="1"/>
  <c r="AG75" i="1"/>
  <c r="AH75" i="1"/>
  <c r="V28" i="2"/>
  <c r="W28" i="2" s="1"/>
  <c r="AH16" i="2"/>
  <c r="AI16" i="2" s="1"/>
  <c r="AC60" i="1"/>
  <c r="AD60" i="1"/>
  <c r="AE60" i="1"/>
  <c r="AF60" i="1"/>
  <c r="AG60" i="1"/>
  <c r="AH60" i="1"/>
  <c r="AH27" i="2"/>
  <c r="AI27" i="2" s="1"/>
  <c r="AB45" i="1"/>
  <c r="AC45" i="1"/>
  <c r="AE93" i="1"/>
  <c r="AF93" i="1"/>
  <c r="AG93" i="1"/>
  <c r="AH93" i="1"/>
  <c r="AB93" i="1"/>
  <c r="AE77" i="1"/>
  <c r="AG45" i="1"/>
  <c r="AD36" i="2"/>
  <c r="AE36" i="2" s="1"/>
  <c r="X22" i="2"/>
  <c r="Y22" i="2" s="1"/>
  <c r="AE45" i="1"/>
  <c r="AB20" i="2"/>
  <c r="AC20" i="2" s="1"/>
  <c r="V16" i="2"/>
  <c r="W16" i="2" s="1"/>
  <c r="AB77" i="1"/>
  <c r="AD45" i="1"/>
  <c r="X31" i="2"/>
  <c r="Y31" i="2" s="1"/>
  <c r="AF75" i="1"/>
  <c r="Z20" i="2"/>
  <c r="AA20" i="2" s="1"/>
  <c r="AC43" i="1"/>
  <c r="X20" i="2"/>
  <c r="Y20" i="2" s="1"/>
  <c r="AD24" i="2"/>
  <c r="AE24" i="2" s="1"/>
  <c r="AE29" i="1"/>
  <c r="AE59" i="1"/>
  <c r="AF59" i="1"/>
  <c r="AG59" i="1"/>
  <c r="AD59" i="1"/>
  <c r="V32" i="2"/>
  <c r="W32" i="2" s="1"/>
  <c r="AC28" i="1"/>
  <c r="AD28" i="1"/>
  <c r="AB28" i="1"/>
  <c r="AE28" i="1"/>
  <c r="AG28" i="1"/>
  <c r="AF28" i="1"/>
  <c r="AC44" i="1"/>
  <c r="AD44" i="1"/>
  <c r="AB44" i="1"/>
  <c r="AE44" i="1"/>
  <c r="AF44" i="1"/>
  <c r="AG44" i="1"/>
  <c r="AH44" i="1"/>
  <c r="AC92" i="1"/>
  <c r="AF92" i="1"/>
  <c r="AG92" i="1"/>
  <c r="AH92" i="1"/>
  <c r="AC59" i="1"/>
  <c r="AH36" i="2"/>
  <c r="AI36" i="2" s="1"/>
  <c r="AH31" i="2"/>
  <c r="AI31" i="2" s="1"/>
  <c r="AF16" i="2"/>
  <c r="AG16" i="2" s="1"/>
  <c r="AB61" i="1"/>
  <c r="AC61" i="1"/>
  <c r="AD61" i="1"/>
  <c r="AB59" i="1"/>
  <c r="AF36" i="2"/>
  <c r="AG36" i="2" s="1"/>
  <c r="AF45" i="1"/>
  <c r="Z31" i="2"/>
  <c r="AA31" i="2" s="1"/>
  <c r="AD16" i="2"/>
  <c r="AE16" i="2" s="1"/>
  <c r="V26" i="2"/>
  <c r="W26" i="2" s="1"/>
  <c r="AH15" i="2"/>
  <c r="AI15" i="2" s="1"/>
  <c r="AD43" i="1"/>
  <c r="AH30" i="2"/>
  <c r="AI30" i="2" s="1"/>
  <c r="AF14" i="2"/>
  <c r="AG14" i="2" s="1"/>
  <c r="AB75" i="1"/>
  <c r="AF25" i="2"/>
  <c r="AG25" i="2" s="1"/>
  <c r="AG29" i="1"/>
  <c r="AD30" i="2"/>
  <c r="AE30" i="2" s="1"/>
  <c r="V20" i="2"/>
  <c r="W20" i="2" s="1"/>
  <c r="AB52" i="1"/>
  <c r="AC52" i="1"/>
  <c r="AE84" i="1"/>
  <c r="AF84" i="1"/>
  <c r="AG84" i="1"/>
  <c r="AH84" i="1"/>
  <c r="AE91" i="1"/>
  <c r="AH19" i="2"/>
  <c r="AI19" i="2" s="1"/>
  <c r="AD85" i="1"/>
  <c r="AC85" i="1"/>
  <c r="AE85" i="1"/>
  <c r="AF85" i="1"/>
  <c r="AB85" i="1"/>
  <c r="AG85" i="1"/>
  <c r="AH85" i="1"/>
  <c r="AF69" i="1"/>
  <c r="AB24" i="2"/>
  <c r="AC24" i="2" s="1"/>
  <c r="AD13" i="2"/>
  <c r="AE13" i="2" s="1"/>
  <c r="X34" i="2"/>
  <c r="Y34" i="2" s="1"/>
  <c r="AH25" i="1"/>
  <c r="AE25" i="1"/>
  <c r="AF25" i="1"/>
  <c r="AG25" i="1"/>
  <c r="AH41" i="1"/>
  <c r="AC41" i="1"/>
  <c r="AD41" i="1"/>
  <c r="AF41" i="1"/>
  <c r="AE41" i="1"/>
  <c r="AG41" i="1"/>
  <c r="AB41" i="1"/>
  <c r="AH57" i="1"/>
  <c r="AB57" i="1"/>
  <c r="AC57" i="1"/>
  <c r="AD57" i="1"/>
  <c r="AE57" i="1"/>
  <c r="AF57" i="1"/>
  <c r="AG57" i="1"/>
  <c r="AH73" i="1"/>
  <c r="AB73" i="1"/>
  <c r="AE73" i="1"/>
  <c r="AC73" i="1"/>
  <c r="AD73" i="1"/>
  <c r="AF73" i="1"/>
  <c r="AD89" i="1"/>
  <c r="AD86" i="1"/>
  <c r="AG73" i="1"/>
  <c r="AG68" i="1"/>
  <c r="AB60" i="1"/>
  <c r="AH55" i="1"/>
  <c r="AF36" i="1"/>
  <c r="AH28" i="1"/>
  <c r="AE22" i="1"/>
  <c r="Z33" i="2"/>
  <c r="AA33" i="2" s="1"/>
  <c r="X28" i="2"/>
  <c r="Y28" i="2" s="1"/>
  <c r="X17" i="2"/>
  <c r="Y17" i="2" s="1"/>
  <c r="X13" i="2"/>
  <c r="Y13" i="2" s="1"/>
  <c r="AC26" i="1"/>
  <c r="AG26" i="1"/>
  <c r="AH26" i="1"/>
  <c r="AB58" i="1"/>
  <c r="AC58" i="1"/>
  <c r="AD58" i="1"/>
  <c r="AC90" i="1"/>
  <c r="AD90" i="1"/>
  <c r="AE90" i="1"/>
  <c r="AF90" i="1"/>
  <c r="AG90" i="1"/>
  <c r="AH90" i="1"/>
  <c r="AC89" i="1"/>
  <c r="AF68" i="1"/>
  <c r="AH59" i="1"/>
  <c r="AE55" i="1"/>
  <c r="AH27" i="1"/>
  <c r="AD22" i="1"/>
  <c r="X33" i="2"/>
  <c r="Y33" i="2" s="1"/>
  <c r="AD22" i="2"/>
  <c r="AE22" i="2" s="1"/>
  <c r="V17" i="2"/>
  <c r="W17" i="2" s="1"/>
  <c r="AE30" i="1"/>
  <c r="AF30" i="1"/>
  <c r="AH30" i="1"/>
  <c r="AE62" i="1"/>
  <c r="AF62" i="1"/>
  <c r="AB62" i="1"/>
  <c r="AC62" i="1"/>
  <c r="AD62" i="1"/>
  <c r="AC94" i="1"/>
  <c r="AB31" i="1"/>
  <c r="AC31" i="1"/>
  <c r="AD31" i="1"/>
  <c r="AB95" i="1"/>
  <c r="AC95" i="1"/>
  <c r="AD95" i="1"/>
  <c r="AB94" i="1"/>
  <c r="AF79" i="1"/>
  <c r="AG30" i="1"/>
  <c r="AE79" i="1"/>
  <c r="AH63" i="1"/>
  <c r="AH47" i="1"/>
  <c r="AD30" i="1"/>
  <c r="AE46" i="1"/>
  <c r="AF46" i="1"/>
  <c r="AD46" i="1"/>
  <c r="AG46" i="1"/>
  <c r="AH46" i="1"/>
  <c r="AE78" i="1"/>
  <c r="AF78" i="1"/>
  <c r="AB78" i="1"/>
  <c r="AG63" i="1"/>
  <c r="AG47" i="1"/>
  <c r="AC30" i="1"/>
  <c r="AC79" i="1"/>
  <c r="AF63" i="1"/>
  <c r="AF47" i="1"/>
  <c r="AB30" i="1"/>
  <c r="AB35" i="1"/>
  <c r="AC35" i="1"/>
  <c r="AB51" i="1"/>
  <c r="AC51" i="1"/>
  <c r="AG51" i="1"/>
  <c r="AH51" i="1"/>
  <c r="AB67" i="1"/>
  <c r="AC67" i="1"/>
  <c r="AE67" i="1"/>
  <c r="AF67" i="1"/>
  <c r="AG67" i="1"/>
  <c r="AB83" i="1"/>
  <c r="AC83" i="1"/>
  <c r="AB99" i="1"/>
  <c r="AH99" i="1"/>
  <c r="AD99" i="1"/>
  <c r="AE47" i="1"/>
  <c r="AG32" i="1"/>
  <c r="AH32" i="1"/>
  <c r="AG48" i="1"/>
  <c r="AH48" i="1"/>
  <c r="AG64" i="1"/>
  <c r="AH64" i="1"/>
  <c r="AG97" i="1"/>
  <c r="AF80" i="1"/>
  <c r="AC65" i="1"/>
  <c r="AE49" i="1"/>
  <c r="AG33" i="1"/>
  <c r="AF97" i="1"/>
  <c r="AD49" i="1"/>
  <c r="AF33" i="1"/>
  <c r="AD80" i="1"/>
  <c r="AF64" i="1"/>
  <c r="J22" i="1"/>
  <c r="J23" i="1"/>
  <c r="J24" i="1"/>
  <c r="J25" i="1"/>
  <c r="J26" i="1"/>
  <c r="J27" i="1"/>
  <c r="F27" i="1" s="1"/>
  <c r="J28" i="1"/>
  <c r="F28" i="1" s="1"/>
  <c r="J29" i="1"/>
  <c r="F29" i="1" s="1"/>
  <c r="J30" i="1"/>
  <c r="F30" i="1" s="1"/>
  <c r="J31" i="1"/>
  <c r="F31" i="1" s="1"/>
  <c r="J32" i="1"/>
  <c r="F32" i="1" s="1"/>
  <c r="J33" i="1"/>
  <c r="F33" i="1" s="1"/>
  <c r="J34" i="1"/>
  <c r="F34" i="1" s="1"/>
  <c r="J35" i="1"/>
  <c r="F35" i="1" s="1"/>
  <c r="J36" i="1"/>
  <c r="F36" i="1" s="1"/>
  <c r="J37" i="1"/>
  <c r="F37" i="1" s="1"/>
  <c r="J38" i="1"/>
  <c r="F38" i="1" s="1"/>
  <c r="J39" i="1"/>
  <c r="F39" i="1" s="1"/>
  <c r="J40" i="1"/>
  <c r="F40" i="1" s="1"/>
  <c r="J41" i="1"/>
  <c r="F41" i="1" s="1"/>
  <c r="J42" i="1"/>
  <c r="F42" i="1" s="1"/>
  <c r="J43" i="1"/>
  <c r="F43" i="1" s="1"/>
  <c r="J44" i="1"/>
  <c r="F44" i="1" s="1"/>
  <c r="J45" i="1"/>
  <c r="F45" i="1" s="1"/>
  <c r="J46" i="1"/>
  <c r="F46" i="1" s="1"/>
  <c r="J47" i="1"/>
  <c r="J48" i="1"/>
  <c r="F48" i="1" s="1"/>
  <c r="J49" i="1"/>
  <c r="F49" i="1" s="1"/>
  <c r="J50" i="1"/>
  <c r="F50" i="1" s="1"/>
  <c r="J51" i="1"/>
  <c r="F51" i="1" s="1"/>
  <c r="J52" i="1"/>
  <c r="F52" i="1" s="1"/>
  <c r="J53" i="1"/>
  <c r="F53" i="1" s="1"/>
  <c r="J54" i="1"/>
  <c r="F54" i="1" s="1"/>
  <c r="J55" i="1"/>
  <c r="F55" i="1" s="1"/>
  <c r="J56" i="1"/>
  <c r="J57" i="1"/>
  <c r="F57" i="1" s="1"/>
  <c r="J58" i="1"/>
  <c r="F58" i="1" s="1"/>
  <c r="J59" i="1"/>
  <c r="F59" i="1" s="1"/>
  <c r="J60" i="1"/>
  <c r="F60" i="1" s="1"/>
  <c r="J61" i="1"/>
  <c r="F61" i="1" s="1"/>
  <c r="J62" i="1"/>
  <c r="F62" i="1" s="1"/>
  <c r="J63" i="1"/>
  <c r="F63" i="1" s="1"/>
  <c r="J64" i="1"/>
  <c r="F64" i="1" s="1"/>
  <c r="J65" i="1"/>
  <c r="F65" i="1" s="1"/>
  <c r="J66" i="1"/>
  <c r="F66" i="1" s="1"/>
  <c r="J67" i="1"/>
  <c r="F67" i="1" s="1"/>
  <c r="J68" i="1"/>
  <c r="F68" i="1" s="1"/>
  <c r="J69" i="1"/>
  <c r="F69" i="1" s="1"/>
  <c r="J70" i="1"/>
  <c r="F70" i="1" s="1"/>
  <c r="J71" i="1"/>
  <c r="F71" i="1" s="1"/>
  <c r="J72" i="1"/>
  <c r="F72" i="1" s="1"/>
  <c r="J73" i="1"/>
  <c r="F73" i="1" s="1"/>
  <c r="J74" i="1"/>
  <c r="F74" i="1" s="1"/>
  <c r="J75" i="1"/>
  <c r="F75" i="1" s="1"/>
  <c r="J76" i="1"/>
  <c r="F76" i="1" s="1"/>
  <c r="J77" i="1"/>
  <c r="F77" i="1" s="1"/>
  <c r="J78" i="1"/>
  <c r="F78" i="1" s="1"/>
  <c r="J79" i="1"/>
  <c r="F79" i="1" s="1"/>
  <c r="J80" i="1"/>
  <c r="F80" i="1" s="1"/>
  <c r="J81" i="1"/>
  <c r="F81" i="1" s="1"/>
  <c r="J82" i="1"/>
  <c r="F82" i="1" s="1"/>
  <c r="J83" i="1"/>
  <c r="F83" i="1" s="1"/>
  <c r="J84" i="1"/>
  <c r="F84" i="1" s="1"/>
  <c r="J85" i="1"/>
  <c r="F85" i="1" s="1"/>
  <c r="J86" i="1"/>
  <c r="F86" i="1" s="1"/>
  <c r="J87" i="1"/>
  <c r="F87" i="1" s="1"/>
  <c r="J88" i="1"/>
  <c r="F88" i="1" s="1"/>
  <c r="J89" i="1"/>
  <c r="F89" i="1" s="1"/>
  <c r="J90" i="1"/>
  <c r="F90" i="1" s="1"/>
  <c r="J91" i="1"/>
  <c r="F91" i="1" s="1"/>
  <c r="J92" i="1"/>
  <c r="F92" i="1" s="1"/>
  <c r="J93" i="1"/>
  <c r="F93" i="1" s="1"/>
  <c r="J94" i="1"/>
  <c r="F94" i="1" s="1"/>
  <c r="J95" i="1"/>
  <c r="F95" i="1" s="1"/>
  <c r="J96" i="1"/>
  <c r="F96" i="1" s="1"/>
  <c r="J97" i="1"/>
  <c r="F97" i="1" s="1"/>
  <c r="J98" i="1"/>
  <c r="F98" i="1" s="1"/>
  <c r="J99" i="1"/>
  <c r="F99" i="1" s="1"/>
  <c r="J100" i="1"/>
  <c r="F100" i="1" s="1"/>
  <c r="J21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K77" i="1"/>
  <c r="L77" i="1"/>
  <c r="M77" i="1"/>
  <c r="K78" i="1"/>
  <c r="L78" i="1"/>
  <c r="M78" i="1"/>
  <c r="K79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F56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L23" i="1"/>
  <c r="K23" i="1"/>
  <c r="L22" i="1"/>
  <c r="K22" i="1"/>
  <c r="M21" i="1"/>
  <c r="L21" i="1"/>
  <c r="K21" i="1"/>
  <c r="H71" i="1" l="1"/>
  <c r="N71" i="1" s="1"/>
  <c r="H72" i="1"/>
  <c r="N72" i="1" s="1"/>
  <c r="H33" i="1"/>
  <c r="N33" i="1" s="1"/>
  <c r="H56" i="1"/>
  <c r="N56" i="1" s="1"/>
  <c r="H98" i="1"/>
  <c r="N98" i="1" s="1"/>
  <c r="H94" i="1"/>
  <c r="N94" i="1" s="1"/>
  <c r="H41" i="1"/>
  <c r="N41" i="1" s="1"/>
  <c r="H65" i="1"/>
  <c r="N65" i="1" s="1"/>
  <c r="H68" i="1"/>
  <c r="N68" i="1" s="1"/>
  <c r="H34" i="1"/>
  <c r="N34" i="1" s="1"/>
  <c r="H74" i="1"/>
  <c r="N74" i="1" s="1"/>
  <c r="H40" i="1"/>
  <c r="N40" i="1" s="1"/>
  <c r="H44" i="1"/>
  <c r="N44" i="1" s="1"/>
  <c r="H32" i="1"/>
  <c r="N32" i="1" s="1"/>
  <c r="H96" i="1"/>
  <c r="N96" i="1" s="1"/>
  <c r="H54" i="1"/>
  <c r="N54" i="1" s="1"/>
  <c r="H60" i="1"/>
  <c r="N60" i="1" s="1"/>
  <c r="H42" i="1"/>
  <c r="N42" i="1" s="1"/>
  <c r="H83" i="1"/>
  <c r="N83" i="1" s="1"/>
  <c r="H89" i="1"/>
  <c r="N89" i="1" s="1"/>
  <c r="H48" i="1"/>
  <c r="N48" i="1" s="1"/>
  <c r="H95" i="1"/>
  <c r="N95" i="1" s="1"/>
  <c r="H100" i="1"/>
  <c r="N100" i="1" s="1"/>
  <c r="H82" i="1"/>
  <c r="N82" i="1" s="1"/>
  <c r="H53" i="1"/>
  <c r="N53" i="1" s="1"/>
  <c r="H50" i="1"/>
  <c r="N50" i="1" s="1"/>
  <c r="H66" i="1"/>
  <c r="N66" i="1" s="1"/>
  <c r="H46" i="1"/>
  <c r="N46" i="1" s="1"/>
  <c r="H49" i="1"/>
  <c r="N49" i="1" s="1"/>
  <c r="H67" i="1"/>
  <c r="N67" i="1" s="1"/>
  <c r="H78" i="1"/>
  <c r="N78" i="1" s="1"/>
  <c r="H81" i="1"/>
  <c r="N81" i="1" s="1"/>
  <c r="H55" i="1"/>
  <c r="N55" i="1" s="1"/>
  <c r="H59" i="1"/>
  <c r="N59" i="1" s="1"/>
  <c r="H29" i="1"/>
  <c r="N29" i="1" s="1"/>
  <c r="H70" i="1"/>
  <c r="N70" i="1" s="1"/>
  <c r="H99" i="1"/>
  <c r="N99" i="1" s="1"/>
  <c r="H63" i="1"/>
  <c r="N63" i="1" s="1"/>
  <c r="H52" i="1"/>
  <c r="N52" i="1" s="1"/>
  <c r="H43" i="1"/>
  <c r="N43" i="1" s="1"/>
  <c r="H87" i="1"/>
  <c r="N87" i="1" s="1"/>
  <c r="H37" i="1"/>
  <c r="N37" i="1" s="1"/>
  <c r="H97" i="1"/>
  <c r="N97" i="1" s="1"/>
  <c r="H79" i="1"/>
  <c r="N79" i="1" s="1"/>
  <c r="H90" i="1"/>
  <c r="N90" i="1" s="1"/>
  <c r="H57" i="1"/>
  <c r="N57" i="1" s="1"/>
  <c r="AG8" i="2"/>
  <c r="H91" i="1"/>
  <c r="N91" i="1" s="1"/>
  <c r="AC8" i="2"/>
  <c r="H36" i="1"/>
  <c r="N36" i="1" s="1"/>
  <c r="H77" i="1"/>
  <c r="N77" i="1" s="1"/>
  <c r="H61" i="1"/>
  <c r="N61" i="1" s="1"/>
  <c r="H45" i="1"/>
  <c r="N45" i="1" s="1"/>
  <c r="AI8" i="2"/>
  <c r="H76" i="1"/>
  <c r="N76" i="1" s="1"/>
  <c r="H58" i="1"/>
  <c r="N58" i="1" s="1"/>
  <c r="H85" i="1"/>
  <c r="N85" i="1" s="1"/>
  <c r="H75" i="1"/>
  <c r="N75" i="1" s="1"/>
  <c r="Y8" i="2"/>
  <c r="F13" i="2" s="1"/>
  <c r="AC23" i="1" s="1"/>
  <c r="W8" i="2"/>
  <c r="D12" i="2" s="1"/>
  <c r="AB21" i="1" s="1"/>
  <c r="H27" i="1"/>
  <c r="N27" i="1" s="1"/>
  <c r="AE8" i="2"/>
  <c r="H31" i="1"/>
  <c r="N31" i="1" s="1"/>
  <c r="H73" i="1"/>
  <c r="N73" i="1" s="1"/>
  <c r="H69" i="1"/>
  <c r="N69" i="1" s="1"/>
  <c r="H51" i="1"/>
  <c r="N51" i="1" s="1"/>
  <c r="H47" i="1"/>
  <c r="N47" i="1" s="1"/>
  <c r="H93" i="1"/>
  <c r="N93" i="1" s="1"/>
  <c r="H86" i="1"/>
  <c r="N86" i="1" s="1"/>
  <c r="H39" i="1"/>
  <c r="N39" i="1" s="1"/>
  <c r="H38" i="1"/>
  <c r="N38" i="1" s="1"/>
  <c r="AA8" i="2"/>
  <c r="H92" i="1"/>
  <c r="N92" i="1" s="1"/>
  <c r="H64" i="1"/>
  <c r="N64" i="1" s="1"/>
  <c r="H35" i="1"/>
  <c r="N35" i="1" s="1"/>
  <c r="H62" i="1"/>
  <c r="N62" i="1" s="1"/>
  <c r="H80" i="1"/>
  <c r="N80" i="1" s="1"/>
  <c r="H30" i="1"/>
  <c r="N30" i="1" s="1"/>
  <c r="H28" i="1"/>
  <c r="N28" i="1" s="1"/>
  <c r="H84" i="1"/>
  <c r="N84" i="1" s="1"/>
  <c r="P12" i="2"/>
  <c r="AH21" i="1" s="1"/>
  <c r="N12" i="2"/>
  <c r="AG21" i="1" s="1"/>
  <c r="L12" i="2"/>
  <c r="AF21" i="1" s="1"/>
  <c r="J12" i="2"/>
  <c r="H12" i="2"/>
  <c r="AD23" i="1" s="1"/>
  <c r="M23" i="1"/>
  <c r="F23" i="1"/>
  <c r="F47" i="1"/>
  <c r="F25" i="1"/>
  <c r="F24" i="1"/>
  <c r="F26" i="1"/>
  <c r="F21" i="1"/>
  <c r="D14" i="2" l="1"/>
  <c r="AB25" i="1" s="1"/>
  <c r="H25" i="1" s="1"/>
  <c r="N25" i="1" s="1"/>
  <c r="D15" i="2"/>
  <c r="AB26" i="1" s="1"/>
  <c r="H26" i="1" s="1"/>
  <c r="N26" i="1" s="1"/>
  <c r="D13" i="2"/>
  <c r="AB24" i="1" s="1"/>
  <c r="H24" i="1" s="1"/>
  <c r="N24" i="1" s="1"/>
  <c r="F12" i="2"/>
  <c r="AE21" i="1"/>
  <c r="AD21" i="1"/>
  <c r="AC21" i="1" l="1"/>
  <c r="AC22" i="1"/>
  <c r="AB22" i="1"/>
  <c r="H22" i="1" s="1"/>
  <c r="N22" i="1" s="1"/>
  <c r="AB23" i="1"/>
  <c r="H23" i="1" s="1"/>
  <c r="N23" i="1" s="1"/>
  <c r="H21" i="1"/>
  <c r="N21" i="1" s="1"/>
  <c r="D16" i="1" l="1"/>
  <c r="D18" i="1"/>
  <c r="E18" i="1" s="1"/>
  <c r="M22" i="1" l="1"/>
  <c r="F22" i="1" s="1"/>
  <c r="E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<sst xmlns="http://schemas.openxmlformats.org/spreadsheetml/2006/main" count="97" uniqueCount="66">
  <si>
    <t>Berekenen soepelere MPG-eis combinatiegebouw</t>
  </si>
  <si>
    <t>Versie 5.1</t>
  </si>
  <si>
    <t>Projectkenmerken</t>
  </si>
  <si>
    <t>Werkwijze</t>
  </si>
  <si>
    <t>Projectnaam</t>
  </si>
  <si>
    <t>Projectnotities</t>
  </si>
  <si>
    <t>Voer de verliesoppervlakte ruimte in. (voor het hele gebouw)</t>
  </si>
  <si>
    <t>Projectcode</t>
  </si>
  <si>
    <t>Stel het gebouw samen. Selecteer één voor één de aanwezige gebruiksfuncties binnen het gebouw.</t>
  </si>
  <si>
    <t>Locatie</t>
  </si>
  <si>
    <t>LET OP: Gebruiksfuncties van hetzelfde soort, maar met andere oppervlakten, dienen apart ingevoerd te worden.</t>
  </si>
  <si>
    <t>Datum</t>
  </si>
  <si>
    <t xml:space="preserve">Voer het aantal eenheden van herhalende ruimtes in. Bijvoorbeeld bij appartementen. </t>
  </si>
  <si>
    <t>Omschrijving gebouw</t>
  </si>
  <si>
    <t xml:space="preserve">Voer de gebruiksoppervlakte (GO) per eenheid in. </t>
  </si>
  <si>
    <t>Voer de oppervlakte(n) van gemeenschappelijke ruimten in op het rekenblad "Gemeenschappelijke ruimten"</t>
  </si>
  <si>
    <t>Wijzigingen Bbl: Staatsblad 2025, 432</t>
  </si>
  <si>
    <t>Wijzigingen Or: Staatscourant 2025, 44480</t>
  </si>
  <si>
    <t>MPG-eis gebouw</t>
  </si>
  <si>
    <t>GO gebouw:</t>
  </si>
  <si>
    <r>
      <t>m</t>
    </r>
    <r>
      <rPr>
        <vertAlign val="superscript"/>
        <sz val="11"/>
        <color theme="6"/>
        <rFont val="Aptos Narrow"/>
        <family val="2"/>
        <scheme val="minor"/>
      </rPr>
      <t>2</t>
    </r>
  </si>
  <si>
    <t>Verliesoppervlakte:</t>
  </si>
  <si>
    <t>Totale gemeenschappelijke ruimte:</t>
  </si>
  <si>
    <t>ID</t>
  </si>
  <si>
    <t>Gebruiksfunctie</t>
  </si>
  <si>
    <t>Aantal eenheden</t>
  </si>
  <si>
    <t>GO per eenheid</t>
  </si>
  <si>
    <t>MPG eis functie</t>
  </si>
  <si>
    <t>Kenmerk/notitie</t>
  </si>
  <si>
    <t>Toegekende gemeenschappelijke ruimte</t>
  </si>
  <si>
    <t>(selecteer)</t>
  </si>
  <si>
    <r>
      <t>m</t>
    </r>
    <r>
      <rPr>
        <vertAlign val="superscript"/>
        <sz val="11"/>
        <color theme="1" tint="0.34998626667073579"/>
        <rFont val="Aptos Narrow"/>
        <family val="2"/>
        <scheme val="minor"/>
      </rPr>
      <t>2</t>
    </r>
  </si>
  <si>
    <t>€</t>
  </si>
  <si>
    <t>(Optioneel, voor eigen referentie)</t>
  </si>
  <si>
    <t>eis func</t>
  </si>
  <si>
    <t>eis 1a</t>
  </si>
  <si>
    <t>eis 1c</t>
  </si>
  <si>
    <t>eis kantoor</t>
  </si>
  <si>
    <t>overige/industri</t>
  </si>
  <si>
    <t>Woonfunctie in een woongebouw</t>
  </si>
  <si>
    <t>Kantoorfunctie</t>
  </si>
  <si>
    <t>Winkelfunctie</t>
  </si>
  <si>
    <t>Andere woonfunctie</t>
  </si>
  <si>
    <t>Overige gebruiksfunctie</t>
  </si>
  <si>
    <t>1a</t>
  </si>
  <si>
    <t>1c</t>
  </si>
  <si>
    <t>Bijeenkomstfunctie</t>
  </si>
  <si>
    <t>Celfunctie</t>
  </si>
  <si>
    <t>Gezondheidszorgfunctie</t>
  </si>
  <si>
    <t>Industriefunctie</t>
  </si>
  <si>
    <t>Logiesfunctie</t>
  </si>
  <si>
    <t>Onderwijsfunctie</t>
  </si>
  <si>
    <t>Sportfunctie</t>
  </si>
  <si>
    <t>Definitie van gemeenschappelijke ruimten</t>
  </si>
  <si>
    <t>Gemeenschappelijke ruimte voor alle gebruiksfuncties</t>
  </si>
  <si>
    <t>Totale oppervlakte van gemeenschappelijke ruimten</t>
  </si>
  <si>
    <t>Vul in H4 de totale oppervlakte van ruimten die gemeenschappelijk zijn voor alle unieke gebruiksfuncties</t>
  </si>
  <si>
    <t>Voor gemeenschappelijk ruimten voor een beperkt aantal gebruiksfuncties geldt het volgende</t>
  </si>
  <si>
    <t>Gemeenschappelijke ruimten met beperkte toepassing</t>
  </si>
  <si>
    <t>a) Vul de totale oppervlakte(n) in rij 8 in</t>
  </si>
  <si>
    <t>Oppervlakte</t>
  </si>
  <si>
    <t>b) Selecteer in de ID kolom de rijnummers van de deelnemende gebruiksfuncties</t>
  </si>
  <si>
    <t>Deelnemende gebruiksfuncties</t>
  </si>
  <si>
    <t>NOOT: gemeenschappelijke ruimten met dezelfde deelnemende gebruiks functie kunnen samengevoegd worden</t>
  </si>
  <si>
    <t>Toegekende oppervlakte</t>
  </si>
  <si>
    <t xml:space="preserve">GO met gemeenschappelijke ruimte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</si>
</sst>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&quot;€&quot;\ #,##0.00"/>
    <numFmt numFmtId="166" formatCode="0.0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8"/>
      <color theme="6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 tint="0.34998626667073579"/>
      <name val="Aptos Narrow"/>
      <family val="2"/>
      <scheme val="minor"/>
    </font>
    <font>
      <b/>
      <sz val="10"/>
      <color rgb="FF31313F"/>
      <name val="Segoe UI"/>
      <family val="2"/>
    </font>
    <font>
      <sz val="10"/>
      <color rgb="FF4D4D63"/>
      <name val="Segoe UI"/>
      <family val="2"/>
    </font>
    <font>
      <sz val="12"/>
      <color theme="1"/>
      <name val="Segoe UI"/>
      <family val="2"/>
    </font>
    <font>
      <b/>
      <sz val="8"/>
      <color rgb="FF4D4D63"/>
      <name val="Segoe UI"/>
      <family val="2"/>
    </font>
    <font>
      <sz val="8"/>
      <color rgb="FF4D4D63"/>
      <name val="Segoe UI"/>
      <family val="2"/>
    </font>
    <font>
      <sz val="10"/>
      <color theme="1"/>
      <name val="Ubuntu"/>
      <family val="2"/>
    </font>
    <font>
      <sz val="11"/>
      <color theme="1" tint="0.34998626667073579"/>
      <name val="Aptos Narrow"/>
      <family val="2"/>
      <scheme val="minor"/>
    </font>
    <font>
      <sz val="11"/>
      <color theme="6"/>
      <name val="Aptos Narrow"/>
      <family val="2"/>
      <scheme val="minor"/>
    </font>
    <font>
      <vertAlign val="superscript"/>
      <sz val="11"/>
      <color theme="6"/>
      <name val="Aptos Narrow"/>
      <family val="2"/>
      <scheme val="minor"/>
    </font>
    <font>
      <b/>
      <sz val="10"/>
      <color theme="6"/>
      <name val="Segoe UI"/>
      <family val="2"/>
    </font>
    <font>
      <b/>
      <sz val="8"/>
      <color theme="6"/>
      <name val="Segoe UI"/>
      <family val="2"/>
    </font>
    <font>
      <sz val="10"/>
      <color theme="6"/>
      <name val="Segoe UI"/>
      <family val="2"/>
    </font>
    <font>
      <sz val="10"/>
      <color theme="6"/>
      <name val="Webdings"/>
      <family val="1"/>
      <charset val="2"/>
    </font>
    <font>
      <sz val="8"/>
      <color theme="6"/>
      <name val="Segoe UI"/>
      <family val="2"/>
    </font>
    <font>
      <u/>
      <sz val="8"/>
      <color theme="6"/>
      <name val="Segoe UI"/>
      <family val="2"/>
    </font>
    <font>
      <b/>
      <sz val="10"/>
      <color rgb="FF196B24"/>
      <name val="Segoe UI"/>
      <family val="2"/>
    </font>
    <font>
      <sz val="11"/>
      <color rgb="FF196B24"/>
      <name val="Aptos Narrow"/>
      <family val="2"/>
      <scheme val="minor"/>
    </font>
    <font>
      <sz val="11"/>
      <color rgb="FFB5E6A2"/>
      <name val="Aptos Narrow"/>
      <family val="2"/>
      <scheme val="minor"/>
    </font>
    <font>
      <vertAlign val="superscript"/>
      <sz val="11"/>
      <color theme="1" tint="0.34998626667073579"/>
      <name val="Aptos Narrow"/>
      <family val="2"/>
      <scheme val="minor"/>
    </font>
    <font>
      <b/>
      <sz val="8"/>
      <color rgb="FF196B24"/>
      <name val="Aptos Narrow"/>
      <family val="2"/>
      <scheme val="minor"/>
    </font>
    <font>
      <sz val="8"/>
      <color rgb="FF196B24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E9F4"/>
        <bgColor indexed="64"/>
      </patternFill>
    </fill>
    <fill>
      <patternFill patternType="solid">
        <fgColor rgb="FFEDF0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196B24"/>
        <bgColor indexed="64"/>
      </patternFill>
    </fill>
    <fill>
      <patternFill patternType="solid">
        <fgColor rgb="FFDAF2D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D0D9EC"/>
      </top>
      <bottom style="thin">
        <color rgb="FFD0D9EC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/>
      <top/>
      <bottom/>
      <diagonal/>
    </border>
    <border>
      <left/>
      <right style="thin">
        <color theme="9" tint="0.59999389629810485"/>
      </right>
      <top/>
      <bottom/>
      <diagonal/>
    </border>
    <border>
      <left style="thin">
        <color theme="9" tint="0.59999389629810485"/>
      </left>
      <right/>
      <top/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  <border>
      <left/>
      <right style="thin">
        <color theme="9" tint="0.59999389629810485"/>
      </right>
      <top/>
      <bottom style="thin">
        <color theme="9" tint="0.59999389629810485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9" tint="0.59999389629810485"/>
      </left>
      <right/>
      <top style="thin">
        <color theme="9" tint="0.59999389629810485"/>
      </top>
      <bottom/>
      <diagonal/>
    </border>
    <border>
      <left/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6"/>
      </left>
      <right style="thin">
        <color rgb="FF196B24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rgb="FF196B24"/>
      </left>
      <right style="thin">
        <color rgb="FF196B24"/>
      </right>
      <top style="thin">
        <color rgb="FF196B24"/>
      </top>
      <bottom style="thin">
        <color rgb="FF196B24"/>
      </bottom>
      <diagonal/>
    </border>
    <border>
      <left style="thin">
        <color rgb="FF196B24"/>
      </left>
      <right/>
      <top style="thin">
        <color rgb="FF196B24"/>
      </top>
      <bottom style="thin">
        <color rgb="FF196B24"/>
      </bottom>
      <diagonal/>
    </border>
    <border>
      <left/>
      <right style="thin">
        <color rgb="FF196B24"/>
      </right>
      <top style="thin">
        <color rgb="FF196B24"/>
      </top>
      <bottom style="thin">
        <color rgb="FF196B24"/>
      </bottom>
      <diagonal/>
    </border>
    <border>
      <left style="thin">
        <color rgb="FF196B24"/>
      </left>
      <right style="thin">
        <color indexed="64"/>
      </right>
      <top style="thin">
        <color rgb="FF196B24"/>
      </top>
      <bottom style="thin">
        <color rgb="FF196B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96B24"/>
      </top>
      <bottom style="thin">
        <color rgb="FF196B2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rgb="FF196B24"/>
      </left>
      <right/>
      <top style="thin">
        <color rgb="FF196B24"/>
      </top>
      <bottom/>
      <diagonal/>
    </border>
    <border>
      <left/>
      <right style="thin">
        <color rgb="FF196B24"/>
      </right>
      <top style="thin">
        <color rgb="FF196B24"/>
      </top>
      <bottom/>
      <diagonal/>
    </border>
    <border>
      <left style="thin">
        <color rgb="FF196B24"/>
      </left>
      <right/>
      <top/>
      <bottom style="thin">
        <color rgb="FF196B24"/>
      </bottom>
      <diagonal/>
    </border>
    <border>
      <left/>
      <right style="thin">
        <color rgb="FF196B24"/>
      </right>
      <top/>
      <bottom style="thin">
        <color rgb="FF196B24"/>
      </bottom>
      <diagonal/>
    </border>
  </borders>
  <cellStyleXfs count="5">
    <xf numFmtId="0" fontId="0" fillId="0" borderId="0"/>
    <xf numFmtId="0" fontId="6" fillId="4" borderId="0" applyNumberFormat="0" applyBorder="0" applyAlignment="0">
      <alignment vertical="center"/>
    </xf>
    <xf numFmtId="0" fontId="7" fillId="5" borderId="1" applyNumberFormat="0" applyAlignment="0">
      <alignment horizontal="left" vertical="center"/>
    </xf>
    <xf numFmtId="0" fontId="8" fillId="6" borderId="0" applyNumberFormat="0" applyBorder="0" applyAlignment="0"/>
    <xf numFmtId="0" fontId="11" fillId="0" borderId="0"/>
  </cellStyleXfs>
  <cellXfs count="118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0" fillId="7" borderId="0" xfId="0" applyFill="1"/>
    <xf numFmtId="0" fontId="9" fillId="7" borderId="0" xfId="1" applyFont="1" applyFill="1" applyAlignment="1">
      <alignment horizontal="left" vertical="center"/>
    </xf>
    <xf numFmtId="0" fontId="5" fillId="7" borderId="0" xfId="0" applyFont="1" applyFill="1"/>
    <xf numFmtId="0" fontId="13" fillId="3" borderId="2" xfId="0" applyFont="1" applyFill="1" applyBorder="1"/>
    <xf numFmtId="0" fontId="13" fillId="0" borderId="2" xfId="0" applyFont="1" applyBorder="1"/>
    <xf numFmtId="0" fontId="13" fillId="3" borderId="3" xfId="0" applyFont="1" applyFill="1" applyBorder="1"/>
    <xf numFmtId="0" fontId="13" fillId="0" borderId="3" xfId="0" applyFont="1" applyBorder="1"/>
    <xf numFmtId="0" fontId="13" fillId="0" borderId="2" xfId="0" applyFont="1" applyBorder="1" applyAlignment="1">
      <alignment horizontal="center"/>
    </xf>
    <xf numFmtId="2" fontId="13" fillId="7" borderId="2" xfId="0" applyNumberFormat="1" applyFont="1" applyFill="1" applyBorder="1" applyAlignment="1">
      <alignment horizontal="center"/>
    </xf>
    <xf numFmtId="0" fontId="15" fillId="7" borderId="0" xfId="1" applyFont="1" applyFill="1" applyAlignment="1">
      <alignment horizontal="center" vertical="center"/>
    </xf>
    <xf numFmtId="0" fontId="13" fillId="7" borderId="0" xfId="0" applyFont="1" applyFill="1"/>
    <xf numFmtId="0" fontId="13" fillId="0" borderId="0" xfId="0" applyFont="1"/>
    <xf numFmtId="0" fontId="16" fillId="7" borderId="0" xfId="1" applyFont="1" applyFill="1" applyAlignment="1">
      <alignment horizontal="center" vertical="center"/>
    </xf>
    <xf numFmtId="0" fontId="18" fillId="7" borderId="0" xfId="1" applyFont="1" applyFill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3" fontId="17" fillId="6" borderId="4" xfId="2" applyNumberFormat="1" applyFont="1" applyFill="1" applyBorder="1" applyAlignment="1" applyProtection="1">
      <alignment horizontal="right" vertical="center"/>
      <protection locked="0"/>
    </xf>
    <xf numFmtId="0" fontId="13" fillId="7" borderId="4" xfId="0" applyFont="1" applyFill="1" applyBorder="1"/>
    <xf numFmtId="0" fontId="13" fillId="0" borderId="4" xfId="0" applyFont="1" applyBorder="1"/>
    <xf numFmtId="164" fontId="17" fillId="6" borderId="11" xfId="2" applyNumberFormat="1" applyFont="1" applyFill="1" applyBorder="1" applyAlignment="1" applyProtection="1">
      <alignment horizontal="right" vertical="center"/>
      <protection locked="0"/>
    </xf>
    <xf numFmtId="0" fontId="17" fillId="3" borderId="12" xfId="1" applyFont="1" applyFill="1" applyBorder="1" applyAlignment="1">
      <alignment vertical="center"/>
    </xf>
    <xf numFmtId="0" fontId="17" fillId="3" borderId="13" xfId="1" applyFont="1" applyFill="1" applyBorder="1" applyAlignment="1">
      <alignment vertical="center"/>
    </xf>
    <xf numFmtId="0" fontId="17" fillId="3" borderId="14" xfId="1" applyFont="1" applyFill="1" applyBorder="1" applyAlignment="1">
      <alignment vertical="center"/>
    </xf>
    <xf numFmtId="0" fontId="19" fillId="3" borderId="0" xfId="2" applyFont="1" applyFill="1" applyBorder="1" applyAlignment="1">
      <alignment horizontal="left" vertical="center"/>
    </xf>
    <xf numFmtId="0" fontId="19" fillId="3" borderId="0" xfId="1" applyFont="1" applyFill="1" applyBorder="1" applyAlignment="1">
      <alignment vertical="center"/>
    </xf>
    <xf numFmtId="0" fontId="10" fillId="3" borderId="0" xfId="3" applyFont="1" applyFill="1" applyBorder="1" applyAlignment="1">
      <alignment horizontal="left" vertical="center"/>
    </xf>
    <xf numFmtId="0" fontId="13" fillId="0" borderId="12" xfId="0" applyFont="1" applyBorder="1"/>
    <xf numFmtId="0" fontId="19" fillId="3" borderId="0" xfId="2" applyFont="1" applyFill="1" applyBorder="1" applyAlignment="1">
      <alignment horizontal="center" vertical="center"/>
    </xf>
    <xf numFmtId="0" fontId="20" fillId="3" borderId="0" xfId="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3" fillId="0" borderId="15" xfId="0" applyFont="1" applyBorder="1"/>
    <xf numFmtId="2" fontId="13" fillId="7" borderId="15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wrapText="1"/>
    </xf>
    <xf numFmtId="0" fontId="12" fillId="7" borderId="10" xfId="0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3" fillId="3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4" fillId="9" borderId="0" xfId="0" applyFont="1" applyFill="1"/>
    <xf numFmtId="0" fontId="0" fillId="6" borderId="0" xfId="0" applyFill="1"/>
    <xf numFmtId="0" fontId="13" fillId="0" borderId="2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1" fillId="7" borderId="0" xfId="1" applyFont="1" applyFill="1" applyBorder="1" applyAlignment="1">
      <alignment vertical="center"/>
    </xf>
    <xf numFmtId="0" fontId="22" fillId="10" borderId="2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1" fillId="9" borderId="0" xfId="0" applyFont="1" applyFill="1"/>
    <xf numFmtId="0" fontId="23" fillId="7" borderId="0" xfId="0" applyFont="1" applyFill="1"/>
    <xf numFmtId="166" fontId="13" fillId="10" borderId="2" xfId="0" applyNumberFormat="1" applyFont="1" applyFill="1" applyBorder="1" applyAlignment="1">
      <alignment horizontal="center" wrapText="1"/>
    </xf>
    <xf numFmtId="0" fontId="22" fillId="10" borderId="22" xfId="0" applyFont="1" applyFill="1" applyBorder="1" applyAlignment="1">
      <alignment horizontal="center" wrapText="1"/>
    </xf>
    <xf numFmtId="0" fontId="22" fillId="10" borderId="25" xfId="0" applyFont="1" applyFill="1" applyBorder="1" applyAlignment="1">
      <alignment horizontal="center"/>
    </xf>
    <xf numFmtId="0" fontId="4" fillId="6" borderId="0" xfId="0" applyFont="1" applyFill="1"/>
    <xf numFmtId="0" fontId="4" fillId="0" borderId="0" xfId="0" applyFont="1"/>
    <xf numFmtId="0" fontId="22" fillId="6" borderId="0" xfId="0" applyFont="1" applyFill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22" fillId="9" borderId="0" xfId="0" applyFont="1" applyFill="1"/>
    <xf numFmtId="0" fontId="22" fillId="6" borderId="22" xfId="0" applyFont="1" applyFill="1" applyBorder="1" applyAlignment="1">
      <alignment horizontal="center"/>
    </xf>
    <xf numFmtId="166" fontId="22" fillId="10" borderId="22" xfId="0" applyNumberFormat="1" applyFont="1" applyFill="1" applyBorder="1"/>
    <xf numFmtId="0" fontId="22" fillId="6" borderId="26" xfId="0" applyFont="1" applyFill="1" applyBorder="1"/>
    <xf numFmtId="0" fontId="22" fillId="10" borderId="26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66" fontId="13" fillId="3" borderId="2" xfId="0" applyNumberFormat="1" applyFont="1" applyFill="1" applyBorder="1"/>
    <xf numFmtId="166" fontId="13" fillId="10" borderId="3" xfId="0" applyNumberFormat="1" applyFont="1" applyFill="1" applyBorder="1"/>
    <xf numFmtId="0" fontId="2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left" vertical="center"/>
    </xf>
    <xf numFmtId="0" fontId="25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13" fillId="8" borderId="0" xfId="0" applyFont="1" applyFill="1"/>
    <xf numFmtId="0" fontId="13" fillId="3" borderId="28" xfId="0" applyFont="1" applyFill="1" applyBorder="1"/>
    <xf numFmtId="0" fontId="4" fillId="9" borderId="0" xfId="0" applyFont="1" applyFill="1" applyAlignment="1">
      <alignment horizontal="center"/>
    </xf>
    <xf numFmtId="0" fontId="1" fillId="9" borderId="0" xfId="0" applyFont="1" applyFill="1" applyAlignment="1">
      <alignment horizontal="left"/>
    </xf>
    <xf numFmtId="0" fontId="1" fillId="2" borderId="0" xfId="0" applyFont="1" applyFill="1"/>
    <xf numFmtId="0" fontId="22" fillId="7" borderId="0" xfId="0" applyFont="1" applyFill="1"/>
    <xf numFmtId="0" fontId="0" fillId="0" borderId="0" xfId="0" applyAlignment="1">
      <alignment horizontal="center"/>
    </xf>
    <xf numFmtId="0" fontId="17" fillId="10" borderId="4" xfId="2" applyFont="1" applyFill="1" applyBorder="1" applyAlignment="1">
      <alignment horizontal="left" vertical="center"/>
    </xf>
    <xf numFmtId="0" fontId="17" fillId="3" borderId="4" xfId="2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/>
    </xf>
    <xf numFmtId="0" fontId="17" fillId="3" borderId="11" xfId="2" applyFont="1" applyFill="1" applyBorder="1" applyAlignment="1">
      <alignment horizontal="left" vertical="center"/>
    </xf>
    <xf numFmtId="0" fontId="15" fillId="6" borderId="5" xfId="1" applyFont="1" applyFill="1" applyBorder="1" applyAlignment="1" applyProtection="1">
      <alignment horizontal="left" vertical="top"/>
      <protection locked="0"/>
    </xf>
    <xf numFmtId="0" fontId="15" fillId="6" borderId="0" xfId="1" applyFont="1" applyFill="1" applyBorder="1" applyAlignment="1" applyProtection="1">
      <alignment horizontal="left" vertical="top"/>
      <protection locked="0"/>
    </xf>
    <xf numFmtId="0" fontId="15" fillId="6" borderId="6" xfId="1" applyFont="1" applyFill="1" applyBorder="1" applyAlignment="1" applyProtection="1">
      <alignment horizontal="left" vertical="top"/>
      <protection locked="0"/>
    </xf>
    <xf numFmtId="0" fontId="15" fillId="6" borderId="7" xfId="1" applyFont="1" applyFill="1" applyBorder="1" applyAlignment="1" applyProtection="1">
      <alignment horizontal="left" vertical="top"/>
      <protection locked="0"/>
    </xf>
    <xf numFmtId="0" fontId="15" fillId="6" borderId="8" xfId="1" applyFont="1" applyFill="1" applyBorder="1" applyAlignment="1" applyProtection="1">
      <alignment horizontal="left" vertical="top"/>
      <protection locked="0"/>
    </xf>
    <xf numFmtId="0" fontId="15" fillId="6" borderId="9" xfId="1" applyFont="1" applyFill="1" applyBorder="1" applyAlignment="1" applyProtection="1">
      <alignment horizontal="left" vertical="top"/>
      <protection locked="0"/>
    </xf>
    <xf numFmtId="165" fontId="3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left" vertical="center"/>
    </xf>
    <xf numFmtId="0" fontId="17" fillId="3" borderId="14" xfId="1" applyFont="1" applyFill="1" applyBorder="1" applyAlignment="1">
      <alignment horizontal="left" vertical="center"/>
    </xf>
    <xf numFmtId="0" fontId="15" fillId="6" borderId="18" xfId="1" applyFont="1" applyFill="1" applyBorder="1" applyAlignment="1" applyProtection="1">
      <alignment horizontal="center" vertical="top"/>
      <protection locked="0"/>
    </xf>
    <xf numFmtId="0" fontId="15" fillId="6" borderId="19" xfId="1" applyFont="1" applyFill="1" applyBorder="1" applyAlignment="1" applyProtection="1">
      <alignment horizontal="center" vertical="top"/>
      <protection locked="0"/>
    </xf>
    <xf numFmtId="0" fontId="15" fillId="6" borderId="5" xfId="1" applyFont="1" applyFill="1" applyBorder="1" applyAlignment="1" applyProtection="1">
      <alignment horizontal="center" vertical="top"/>
      <protection locked="0"/>
    </xf>
    <xf numFmtId="0" fontId="15" fillId="6" borderId="6" xfId="1" applyFont="1" applyFill="1" applyBorder="1" applyAlignment="1" applyProtection="1">
      <alignment horizontal="center" vertical="top"/>
      <protection locked="0"/>
    </xf>
    <xf numFmtId="0" fontId="15" fillId="6" borderId="7" xfId="1" applyFont="1" applyFill="1" applyBorder="1" applyAlignment="1" applyProtection="1">
      <alignment horizontal="center" vertical="top"/>
      <protection locked="0"/>
    </xf>
    <xf numFmtId="0" fontId="15" fillId="6" borderId="9" xfId="1" applyFont="1" applyFill="1" applyBorder="1" applyAlignment="1" applyProtection="1">
      <alignment horizontal="center" vertical="top"/>
      <protection locked="0"/>
    </xf>
    <xf numFmtId="0" fontId="22" fillId="6" borderId="0" xfId="0" applyFont="1" applyFill="1" applyAlignment="1">
      <alignment horizontal="center"/>
    </xf>
    <xf numFmtId="0" fontId="22" fillId="6" borderId="27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22" fillId="10" borderId="26" xfId="0" applyFont="1" applyFill="1" applyBorder="1" applyAlignment="1">
      <alignment horizontal="right"/>
    </xf>
    <xf numFmtId="0" fontId="22" fillId="10" borderId="29" xfId="0" applyFont="1" applyFill="1" applyBorder="1" applyAlignment="1">
      <alignment horizontal="center" wrapText="1"/>
    </xf>
    <xf numFmtId="0" fontId="22" fillId="10" borderId="30" xfId="0" applyFont="1" applyFill="1" applyBorder="1" applyAlignment="1">
      <alignment horizontal="center" wrapText="1"/>
    </xf>
    <xf numFmtId="0" fontId="22" fillId="10" borderId="31" xfId="0" applyFont="1" applyFill="1" applyBorder="1" applyAlignment="1">
      <alignment horizontal="center" wrapText="1"/>
    </xf>
    <xf numFmtId="0" fontId="22" fillId="10" borderId="32" xfId="0" applyFont="1" applyFill="1" applyBorder="1" applyAlignment="1">
      <alignment horizontal="center" wrapText="1"/>
    </xf>
  </cellXfs>
  <cellStyles count="5">
    <cellStyle name="GPR HULP Lege Ruimte" xfId="3" xr:uid="{8946C64D-33A6-4523-B7AF-AEC8ED2E7DDC}"/>
    <cellStyle name="GPR HULP Tabel Kader" xfId="1" xr:uid="{F92BE7D6-55BD-4A0D-90CA-65E74D9DF5AE}"/>
    <cellStyle name="GPR HULP Tabeltekst" xfId="2" xr:uid="{C0EE6E1C-880E-45A3-8B7C-0C356CDFB75F}"/>
    <cellStyle name="Standaard" xfId="0" builtinId="0"/>
    <cellStyle name="Standaard 2 2" xfId="4" xr:uid="{9435BADB-F7A8-498D-8BFD-51961ACD16BF}"/>
  </cellStyles>
  <dxfs count="3">
    <dxf>
      <font>
        <color rgb="FFDAF2D0"/>
      </font>
    </dxf>
    <dxf>
      <font>
        <color rgb="FFDAF2D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96B24"/>
      <color rgb="FFB5E6A2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oek.officielebekendmakingen.nl/stcrt-2025-44480.html" TargetMode="External"/><Relationship Id="rId1" Type="http://schemas.openxmlformats.org/officeDocument/2006/relationships/hyperlink" Target="https://zoek.officielebekendmakingen.nl/stb-2025-43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B6BB-628A-43B4-8EF2-A61645275D99}">
  <dimension ref="A1:AH227"/>
  <sheetViews>
    <sheetView showGridLines="0" tabSelected="1" workbookViewId="0">
      <selection activeCell="U21" sqref="U21"/>
    </sheetView>
  </sheetViews>
  <sheetFormatPr defaultRowHeight="15" x14ac:dyDescent="0.25"/>
  <cols>
    <col min="1" max="2" width="3.28515625" customWidth="1"/>
    <col min="3" max="3" width="40.5703125" bestFit="1" customWidth="1"/>
    <col min="4" max="4" width="9.85546875" customWidth="1"/>
    <col min="5" max="5" width="23" customWidth="1"/>
    <col min="6" max="6" width="13.85546875" bestFit="1" customWidth="1"/>
    <col min="7" max="7" width="30.28515625" customWidth="1"/>
    <col min="8" max="8" width="25.140625" style="41" customWidth="1"/>
    <col min="9" max="9" width="3.140625" customWidth="1"/>
    <col min="10" max="15" width="8.85546875" customWidth="1"/>
    <col min="17" max="17" width="19.28515625" customWidth="1"/>
    <col min="24" max="24" width="3.5703125" customWidth="1"/>
    <col min="25" max="25" width="3.28515625" customWidth="1"/>
    <col min="27" max="27" width="12.85546875" bestFit="1" customWidth="1"/>
  </cols>
  <sheetData>
    <row r="1" spans="1:25" ht="78.599999999999994" customHeight="1" x14ac:dyDescent="0.25">
      <c r="C1" s="87" t="e" vm="1">
        <v>#VALUE!</v>
      </c>
      <c r="D1" s="87"/>
      <c r="E1" s="87"/>
    </row>
    <row r="2" spans="1:25" x14ac:dyDescent="0.25">
      <c r="A2" s="2"/>
      <c r="B2" s="2"/>
      <c r="C2" s="85" t="s">
        <v>0</v>
      </c>
      <c r="D2" s="3"/>
      <c r="E2" s="3"/>
      <c r="F2" s="47"/>
      <c r="G2" s="2"/>
      <c r="H2" s="44"/>
      <c r="I2" s="2"/>
    </row>
    <row r="3" spans="1:25" x14ac:dyDescent="0.25">
      <c r="C3" s="4" t="s">
        <v>1</v>
      </c>
    </row>
    <row r="4" spans="1:25" x14ac:dyDescent="0.25">
      <c r="A4" s="5"/>
      <c r="B4" s="5"/>
      <c r="C4" s="52" t="s">
        <v>2</v>
      </c>
      <c r="D4" s="19"/>
      <c r="E4" s="19"/>
      <c r="F4" s="14"/>
      <c r="G4" s="14"/>
      <c r="H4" s="14"/>
      <c r="I4" s="15"/>
      <c r="J4" s="16"/>
      <c r="K4" s="16"/>
      <c r="L4" s="16"/>
      <c r="M4" s="16"/>
      <c r="N4" s="16"/>
      <c r="O4" s="16"/>
      <c r="P4" s="17" t="s">
        <v>3</v>
      </c>
      <c r="Q4" s="17"/>
      <c r="R4" s="17"/>
      <c r="S4" s="17"/>
      <c r="T4" s="6"/>
      <c r="U4" s="6"/>
      <c r="V4" s="6"/>
      <c r="W4" s="6"/>
      <c r="X4" s="6"/>
      <c r="Y4" s="5"/>
    </row>
    <row r="5" spans="1:25" x14ac:dyDescent="0.25">
      <c r="A5" s="5"/>
      <c r="B5" s="5"/>
      <c r="C5" s="88" t="s">
        <v>4</v>
      </c>
      <c r="D5" s="88"/>
      <c r="E5" s="21"/>
      <c r="F5" s="18"/>
      <c r="G5" s="100" t="s">
        <v>5</v>
      </c>
      <c r="H5" s="101"/>
      <c r="I5" s="22"/>
      <c r="J5" s="23"/>
      <c r="K5" s="23"/>
      <c r="L5" s="23"/>
      <c r="M5" s="31"/>
      <c r="N5" s="16"/>
      <c r="O5" s="16"/>
      <c r="P5" s="32">
        <v>1</v>
      </c>
      <c r="Q5" s="28" t="s">
        <v>6</v>
      </c>
      <c r="R5" s="29"/>
      <c r="S5" s="29"/>
      <c r="T5" s="30"/>
      <c r="U5" s="30"/>
      <c r="V5" s="30"/>
      <c r="W5" s="30"/>
      <c r="X5" s="30"/>
      <c r="Y5" s="5"/>
    </row>
    <row r="6" spans="1:25" x14ac:dyDescent="0.25">
      <c r="A6" s="5"/>
      <c r="B6" s="5"/>
      <c r="C6" s="89" t="s">
        <v>7</v>
      </c>
      <c r="D6" s="89"/>
      <c r="E6" s="21"/>
      <c r="F6" s="14"/>
      <c r="G6" s="102"/>
      <c r="H6" s="103"/>
      <c r="I6" s="22"/>
      <c r="J6" s="23"/>
      <c r="K6" s="23"/>
      <c r="L6" s="23"/>
      <c r="M6" s="31"/>
      <c r="N6" s="16"/>
      <c r="O6" s="16"/>
      <c r="P6" s="32">
        <v>2</v>
      </c>
      <c r="Q6" s="28" t="s">
        <v>8</v>
      </c>
      <c r="R6" s="29"/>
      <c r="S6" s="29"/>
      <c r="T6" s="30"/>
      <c r="U6" s="30"/>
      <c r="V6" s="30"/>
      <c r="W6" s="30"/>
      <c r="X6" s="30"/>
      <c r="Y6" s="5"/>
    </row>
    <row r="7" spans="1:25" x14ac:dyDescent="0.25">
      <c r="A7" s="5"/>
      <c r="B7" s="5"/>
      <c r="C7" s="89" t="s">
        <v>9</v>
      </c>
      <c r="D7" s="89"/>
      <c r="E7" s="21"/>
      <c r="F7" s="14"/>
      <c r="G7" s="104"/>
      <c r="H7" s="105"/>
      <c r="I7" s="22"/>
      <c r="J7" s="23"/>
      <c r="K7" s="23"/>
      <c r="L7" s="23"/>
      <c r="M7" s="31"/>
      <c r="N7" s="16"/>
      <c r="O7" s="16"/>
      <c r="P7" s="32"/>
      <c r="Q7" s="28" t="s">
        <v>10</v>
      </c>
      <c r="R7" s="29"/>
      <c r="S7" s="29"/>
      <c r="T7" s="30"/>
      <c r="U7" s="30"/>
      <c r="V7" s="30"/>
      <c r="W7" s="30"/>
      <c r="X7" s="30"/>
      <c r="Y7" s="5"/>
    </row>
    <row r="8" spans="1:25" x14ac:dyDescent="0.25">
      <c r="A8" s="5"/>
      <c r="B8" s="5"/>
      <c r="C8" s="91" t="s">
        <v>11</v>
      </c>
      <c r="D8" s="91"/>
      <c r="E8" s="24"/>
      <c r="F8" s="14"/>
      <c r="G8" s="104"/>
      <c r="H8" s="105"/>
      <c r="I8" s="22"/>
      <c r="J8" s="23"/>
      <c r="K8" s="23"/>
      <c r="L8" s="23"/>
      <c r="M8" s="31"/>
      <c r="N8" s="16"/>
      <c r="O8" s="16"/>
      <c r="P8" s="32">
        <v>3</v>
      </c>
      <c r="Q8" s="28" t="s">
        <v>12</v>
      </c>
      <c r="R8" s="28"/>
      <c r="S8" s="28"/>
      <c r="T8" s="28"/>
      <c r="U8" s="28"/>
      <c r="V8" s="28"/>
      <c r="W8" s="28"/>
      <c r="X8" s="28"/>
      <c r="Y8" s="5"/>
    </row>
    <row r="9" spans="1:25" x14ac:dyDescent="0.25">
      <c r="A9" s="5"/>
      <c r="B9" s="5"/>
      <c r="C9" s="25" t="s">
        <v>13</v>
      </c>
      <c r="D9" s="26"/>
      <c r="E9" s="27"/>
      <c r="F9" s="14"/>
      <c r="G9" s="104"/>
      <c r="H9" s="105"/>
      <c r="I9" s="22"/>
      <c r="J9" s="23"/>
      <c r="K9" s="23"/>
      <c r="L9" s="23"/>
      <c r="M9" s="31"/>
      <c r="N9" s="16"/>
      <c r="O9" s="16"/>
      <c r="P9" s="32">
        <v>4</v>
      </c>
      <c r="Q9" s="28" t="s">
        <v>14</v>
      </c>
      <c r="R9" s="28"/>
      <c r="S9" s="28"/>
      <c r="T9" s="28"/>
      <c r="U9" s="28"/>
      <c r="V9" s="28"/>
      <c r="W9" s="28"/>
      <c r="X9" s="28"/>
      <c r="Y9" s="5"/>
    </row>
    <row r="10" spans="1:25" x14ac:dyDescent="0.25">
      <c r="A10" s="5"/>
      <c r="B10" s="5"/>
      <c r="C10" s="92"/>
      <c r="D10" s="93"/>
      <c r="E10" s="94"/>
      <c r="F10" s="14"/>
      <c r="G10" s="104"/>
      <c r="H10" s="105"/>
      <c r="I10" s="22"/>
      <c r="J10" s="23"/>
      <c r="K10" s="23"/>
      <c r="L10" s="23"/>
      <c r="M10" s="31"/>
      <c r="N10" s="16"/>
      <c r="O10" s="16"/>
      <c r="P10" s="32">
        <v>5</v>
      </c>
      <c r="Q10" s="28" t="s">
        <v>15</v>
      </c>
      <c r="R10" s="28"/>
      <c r="S10" s="28"/>
      <c r="T10" s="28"/>
      <c r="U10" s="28"/>
      <c r="V10" s="28"/>
      <c r="W10" s="28"/>
      <c r="X10" s="28"/>
      <c r="Y10" s="5"/>
    </row>
    <row r="11" spans="1:25" x14ac:dyDescent="0.25">
      <c r="A11" s="5"/>
      <c r="B11" s="5"/>
      <c r="C11" s="92"/>
      <c r="D11" s="93"/>
      <c r="E11" s="94"/>
      <c r="F11" s="14"/>
      <c r="G11" s="104"/>
      <c r="H11" s="105"/>
      <c r="I11" s="22"/>
      <c r="J11" s="23"/>
      <c r="K11" s="23"/>
      <c r="L11" s="23"/>
      <c r="M11" s="31"/>
      <c r="N11" s="16"/>
      <c r="O11" s="16"/>
      <c r="P11" s="32"/>
      <c r="Q11" s="33" t="s">
        <v>16</v>
      </c>
      <c r="R11" s="29"/>
      <c r="S11" s="29"/>
      <c r="T11" s="30"/>
      <c r="U11" s="30"/>
      <c r="V11" s="30"/>
      <c r="W11" s="30"/>
      <c r="X11" s="30"/>
      <c r="Y11" s="5"/>
    </row>
    <row r="12" spans="1:25" x14ac:dyDescent="0.25">
      <c r="A12" s="5"/>
      <c r="B12" s="5"/>
      <c r="C12" s="92"/>
      <c r="D12" s="93"/>
      <c r="E12" s="94"/>
      <c r="F12" s="14"/>
      <c r="G12" s="104"/>
      <c r="H12" s="105"/>
      <c r="I12" s="22"/>
      <c r="J12" s="23"/>
      <c r="K12" s="23"/>
      <c r="L12" s="23"/>
      <c r="M12" s="31"/>
      <c r="N12" s="16"/>
      <c r="O12" s="16"/>
      <c r="P12" s="32"/>
      <c r="Q12" s="33" t="s">
        <v>17</v>
      </c>
      <c r="R12" s="29"/>
      <c r="S12" s="29"/>
      <c r="T12" s="30"/>
      <c r="U12" s="30"/>
      <c r="V12" s="30"/>
      <c r="W12" s="30"/>
      <c r="X12" s="30"/>
      <c r="Y12" s="5"/>
    </row>
    <row r="13" spans="1:25" x14ac:dyDescent="0.25">
      <c r="A13" s="5"/>
      <c r="B13" s="5"/>
      <c r="C13" s="95"/>
      <c r="D13" s="96"/>
      <c r="E13" s="97"/>
      <c r="F13" s="19"/>
      <c r="G13" s="106"/>
      <c r="H13" s="107"/>
      <c r="I13" s="22"/>
      <c r="J13" s="23"/>
      <c r="K13" s="23"/>
      <c r="L13" s="23"/>
      <c r="M13" s="31"/>
      <c r="N13" s="16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s="5"/>
      <c r="B14" s="5"/>
      <c r="C14" s="7"/>
      <c r="D14" s="5"/>
      <c r="E14" s="5"/>
      <c r="F14" s="5"/>
      <c r="G14" s="5"/>
      <c r="H14" s="45"/>
      <c r="I14" s="22"/>
      <c r="J14" s="23"/>
      <c r="K14" s="23"/>
      <c r="L14" s="23"/>
      <c r="M14" s="31"/>
      <c r="N14" s="16"/>
      <c r="O14" s="16"/>
    </row>
    <row r="15" spans="1:25" ht="36" x14ac:dyDescent="0.25">
      <c r="A15" s="5"/>
      <c r="B15" s="5"/>
      <c r="C15" s="99" t="s">
        <v>18</v>
      </c>
      <c r="D15" s="99"/>
      <c r="E15" s="98">
        <f>IFERROR(IF(AND(MIN(O21:O100)&gt;99,D16&lt;50),"N/A",SUMPRODUCT(N21:N100,F21:F100)/D16),"")</f>
        <v>1.7898772798970135</v>
      </c>
      <c r="F15" s="98"/>
      <c r="G15" s="98"/>
      <c r="H15" s="42"/>
      <c r="I15" s="5"/>
    </row>
    <row r="16" spans="1:25" ht="16.5" x14ac:dyDescent="0.25">
      <c r="A16" s="5"/>
      <c r="B16" s="5"/>
      <c r="C16" s="8" t="s">
        <v>19</v>
      </c>
      <c r="D16" s="72">
        <f>SUMPRODUCT(D21:D100,E21:E100)+SUM(H21:H100)</f>
        <v>4385</v>
      </c>
      <c r="E16" s="90" t="s">
        <v>20</v>
      </c>
      <c r="F16" s="90"/>
      <c r="G16" s="90"/>
      <c r="H16" s="46"/>
      <c r="I16" s="5"/>
    </row>
    <row r="17" spans="1:34" ht="16.5" x14ac:dyDescent="0.25">
      <c r="A17" s="5"/>
      <c r="B17" s="5"/>
      <c r="C17" s="10" t="s">
        <v>21</v>
      </c>
      <c r="D17" s="11">
        <v>20000</v>
      </c>
      <c r="E17" s="90" t="s">
        <v>20</v>
      </c>
      <c r="F17" s="90"/>
      <c r="G17" s="90"/>
      <c r="H17" s="46"/>
      <c r="I17" s="5"/>
    </row>
    <row r="18" spans="1:34" x14ac:dyDescent="0.25">
      <c r="A18" s="5"/>
      <c r="B18" s="5"/>
      <c r="C18" s="10" t="s">
        <v>22</v>
      </c>
      <c r="D18" s="73">
        <f>SUM(H21:H100)</f>
        <v>424.99999999999994</v>
      </c>
      <c r="E18" s="90" t="str">
        <f>"m2 "&amp;IF(NOT('Gemeenschappelijke ruimten'!H5=D18),"  WAARSCHUWING: gemeenschappelijke ruimte niet correct toegekend","")</f>
        <v xml:space="preserve">m2 </v>
      </c>
      <c r="F18" s="90"/>
      <c r="G18" s="90"/>
      <c r="H18" s="46"/>
      <c r="I18" s="5"/>
    </row>
    <row r="19" spans="1:34" ht="28.9" customHeight="1" x14ac:dyDescent="0.25">
      <c r="A19" s="5"/>
      <c r="B19" s="55" t="s">
        <v>23</v>
      </c>
      <c r="C19" s="34" t="s">
        <v>24</v>
      </c>
      <c r="D19" s="70" t="s">
        <v>25</v>
      </c>
      <c r="E19" s="34" t="s">
        <v>26</v>
      </c>
      <c r="F19" s="34" t="s">
        <v>27</v>
      </c>
      <c r="G19" s="34" t="s">
        <v>28</v>
      </c>
      <c r="H19" s="71" t="s">
        <v>29</v>
      </c>
      <c r="I19" s="5"/>
    </row>
    <row r="20" spans="1:34" ht="16.5" x14ac:dyDescent="0.25">
      <c r="A20" s="5"/>
      <c r="B20" s="5"/>
      <c r="C20" s="38" t="s">
        <v>30</v>
      </c>
      <c r="D20" s="39"/>
      <c r="E20" s="39" t="s">
        <v>31</v>
      </c>
      <c r="F20" s="39" t="s">
        <v>32</v>
      </c>
      <c r="G20" s="40" t="s">
        <v>33</v>
      </c>
      <c r="H20" s="43" t="s">
        <v>31</v>
      </c>
      <c r="I20" s="5"/>
      <c r="J20" s="1" t="s">
        <v>34</v>
      </c>
      <c r="K20" s="1" t="s">
        <v>35</v>
      </c>
      <c r="L20" s="1" t="s">
        <v>36</v>
      </c>
      <c r="M20" s="1" t="s">
        <v>37</v>
      </c>
      <c r="N20" s="1" t="s">
        <v>65</v>
      </c>
      <c r="O20" s="1" t="s">
        <v>38</v>
      </c>
    </row>
    <row r="21" spans="1:34" x14ac:dyDescent="0.25">
      <c r="A21" s="56">
        <v>1</v>
      </c>
      <c r="B21" s="86">
        <f>IF(C21="","",A21)</f>
        <v>1</v>
      </c>
      <c r="C21" s="35" t="s">
        <v>39</v>
      </c>
      <c r="D21" s="51">
        <v>20</v>
      </c>
      <c r="E21" s="49">
        <v>75</v>
      </c>
      <c r="F21" s="36">
        <f t="shared" ref="F21:F52" si="0">IF(C21=$D$216,K21,IF(C21=$D$217,L21,IF(C21=$D$222,M21,J21)))</f>
        <v>1.6</v>
      </c>
      <c r="G21" s="37"/>
      <c r="H21" s="57">
        <f>SUM(AA21:AH21)</f>
        <v>135.23751023751024</v>
      </c>
      <c r="I21" s="5"/>
      <c r="J21">
        <f t="shared" ref="J21:J52" si="1">IF(C21="","",VLOOKUP(C21,$D$216:$E$227,2,FALSE))</f>
        <v>1.6</v>
      </c>
      <c r="K21">
        <f t="shared" ref="K21:K52" si="2">IF(C21=$D$216,IF(E21&lt;60,1.6+0.015*(60-E21),1.6),0)</f>
        <v>1.6</v>
      </c>
      <c r="L21">
        <f t="shared" ref="L21:L52" si="3">IF(C21=$D$217,IF(E21&lt;80,1.6+0.015*(80-E21),1.6),0)</f>
        <v>0</v>
      </c>
      <c r="M21">
        <f t="shared" ref="M21:M52" si="4">IF(C21=$D$222,IF(($D$17/$D$16)&gt;2.5,1.55+0.75*($D$17/$D$16-2.5),1.55),0)</f>
        <v>0</v>
      </c>
      <c r="N21">
        <f t="shared" ref="N21:N52" si="5">IFERROR(H21+D21*E21,"")</f>
        <v>1635.2375102375102</v>
      </c>
      <c r="O21">
        <f t="shared" ref="O21:O52" si="6">IF(C21="","",IF(C21=$D$221,100,IF(C21=$D$227,200,1)))</f>
        <v>1</v>
      </c>
      <c r="AA21" s="61">
        <f>'Gemeenschappelijke ruimten'!$H$4*PRODUCT(D21:E21)/SUMPRODUCT(E$21:E$100,D$21:D$100)</f>
        <v>94.696969696969703</v>
      </c>
      <c r="AB21" s="61">
        <f>_xlfn.XLOOKUP($B21,'Gemeenschappelijke ruimten'!C$12:C$36,'Gemeenschappelijke ruimten'!D$12:D$36,"")</f>
        <v>40.54054054054054</v>
      </c>
      <c r="AC21" s="61" t="str">
        <f>_xlfn.XLOOKUP($B21,'Gemeenschappelijke ruimten'!E$12:E$36,'Gemeenschappelijke ruimten'!F$12:F$36,"")</f>
        <v/>
      </c>
      <c r="AD21" s="61" t="str">
        <f>_xlfn.XLOOKUP($B21,'Gemeenschappelijke ruimten'!G$12:G$36,'Gemeenschappelijke ruimten'!H$12:H$36,"")</f>
        <v/>
      </c>
      <c r="AE21" s="61" t="str">
        <f>_xlfn.XLOOKUP($B21,'Gemeenschappelijke ruimten'!I$12:I$36,'Gemeenschappelijke ruimten'!J$12:J$36,"")</f>
        <v/>
      </c>
      <c r="AF21" s="61" t="str">
        <f>_xlfn.XLOOKUP($B21,'Gemeenschappelijke ruimten'!K$12:K$36,'Gemeenschappelijke ruimten'!L$12:L$36,"")</f>
        <v/>
      </c>
      <c r="AG21" s="61" t="str">
        <f>_xlfn.XLOOKUP($B21,'Gemeenschappelijke ruimten'!M$12:M$36,'Gemeenschappelijke ruimten'!N$12:N$36,"")</f>
        <v/>
      </c>
      <c r="AH21" s="61" t="str">
        <f>_xlfn.XLOOKUP($B21,'Gemeenschappelijke ruimten'!O$12:O$36,'Gemeenschappelijke ruimten'!P$12:P$36,"")</f>
        <v/>
      </c>
    </row>
    <row r="22" spans="1:34" x14ac:dyDescent="0.25">
      <c r="A22" s="56">
        <v>2</v>
      </c>
      <c r="B22" s="86">
        <f t="shared" ref="B22:B85" si="7">IF(C22="","",A22)</f>
        <v>2</v>
      </c>
      <c r="C22" s="9" t="s">
        <v>40</v>
      </c>
      <c r="D22" s="51">
        <v>5</v>
      </c>
      <c r="E22" s="50">
        <v>30</v>
      </c>
      <c r="F22" s="13">
        <f t="shared" si="0"/>
        <v>3.0957525655644242</v>
      </c>
      <c r="G22" s="20"/>
      <c r="H22" s="57">
        <f t="shared" ref="H22:H85" si="8">SUM(AA22:AH22)</f>
        <v>54.469696969696969</v>
      </c>
      <c r="I22" s="5"/>
      <c r="J22">
        <f t="shared" si="1"/>
        <v>1.55</v>
      </c>
      <c r="K22">
        <f t="shared" si="2"/>
        <v>0</v>
      </c>
      <c r="L22">
        <f t="shared" si="3"/>
        <v>0</v>
      </c>
      <c r="M22">
        <f t="shared" si="4"/>
        <v>3.0957525655644242</v>
      </c>
      <c r="N22">
        <f t="shared" si="5"/>
        <v>204.46969696969697</v>
      </c>
      <c r="O22">
        <f t="shared" si="6"/>
        <v>1</v>
      </c>
      <c r="AA22" s="61">
        <f>'Gemeenschappelijke ruimten'!$H$4*PRODUCT(D22:E22)/SUMPRODUCT(E$21:E$100,D$21:D$100)</f>
        <v>9.4696969696969688</v>
      </c>
      <c r="AB22" s="61" t="str">
        <f>_xlfn.XLOOKUP($B22,'Gemeenschappelijke ruimten'!C$12:C$36,'Gemeenschappelijke ruimten'!D$12:D$36,"")</f>
        <v/>
      </c>
      <c r="AC22" s="61">
        <f>_xlfn.XLOOKUP($B22,'Gemeenschappelijke ruimten'!E$12:E$36,'Gemeenschappelijke ruimten'!F$12:F$36,"")</f>
        <v>45</v>
      </c>
      <c r="AD22" s="61" t="str">
        <f>_xlfn.XLOOKUP($B22,'Gemeenschappelijke ruimten'!G$12:G$36,'Gemeenschappelijke ruimten'!H$12:H$36,"")</f>
        <v/>
      </c>
      <c r="AE22" s="61" t="str">
        <f>_xlfn.XLOOKUP($B22,'Gemeenschappelijke ruimten'!I$12:I$36,'Gemeenschappelijke ruimten'!J$12:J$36,"")</f>
        <v/>
      </c>
      <c r="AF22" s="61" t="str">
        <f>_xlfn.XLOOKUP($B22,'Gemeenschappelijke ruimten'!K$12:K$36,'Gemeenschappelijke ruimten'!L$12:L$36,"")</f>
        <v/>
      </c>
      <c r="AG22" s="61" t="str">
        <f>_xlfn.XLOOKUP($B22,'Gemeenschappelijke ruimten'!M$12:M$36,'Gemeenschappelijke ruimten'!N$12:N$36,"")</f>
        <v/>
      </c>
      <c r="AH22" s="61" t="str">
        <f>_xlfn.XLOOKUP($B22,'Gemeenschappelijke ruimten'!O$12:O$36,'Gemeenschappelijke ruimten'!P$12:P$36,"")</f>
        <v/>
      </c>
    </row>
    <row r="23" spans="1:34" x14ac:dyDescent="0.25">
      <c r="A23" s="56">
        <v>3</v>
      </c>
      <c r="B23" s="86">
        <f t="shared" si="7"/>
        <v>3</v>
      </c>
      <c r="C23" s="9" t="s">
        <v>41</v>
      </c>
      <c r="D23" s="51">
        <v>1</v>
      </c>
      <c r="E23" s="50">
        <v>100</v>
      </c>
      <c r="F23" s="13">
        <f t="shared" si="0"/>
        <v>1.85</v>
      </c>
      <c r="G23" s="20"/>
      <c r="H23" s="57">
        <f t="shared" si="8"/>
        <v>36.313131313131315</v>
      </c>
      <c r="I23" s="5"/>
      <c r="J23">
        <f t="shared" si="1"/>
        <v>1.85</v>
      </c>
      <c r="K23">
        <f t="shared" si="2"/>
        <v>0</v>
      </c>
      <c r="L23">
        <f t="shared" si="3"/>
        <v>0</v>
      </c>
      <c r="M23">
        <f t="shared" si="4"/>
        <v>0</v>
      </c>
      <c r="N23">
        <f t="shared" si="5"/>
        <v>136.31313131313132</v>
      </c>
      <c r="O23">
        <f t="shared" si="6"/>
        <v>1</v>
      </c>
      <c r="AA23" s="61">
        <f>'Gemeenschappelijke ruimten'!$H$4*PRODUCT(D23:E23)/SUMPRODUCT(E$21:E$100,D$21:D$100)</f>
        <v>6.3131313131313131</v>
      </c>
      <c r="AB23" s="61" t="str">
        <f>_xlfn.XLOOKUP($B23,'Gemeenschappelijke ruimten'!C$12:C$36,'Gemeenschappelijke ruimten'!D$12:D$36,"")</f>
        <v/>
      </c>
      <c r="AC23" s="61">
        <f>_xlfn.XLOOKUP($B23,'Gemeenschappelijke ruimten'!E$12:E$36,'Gemeenschappelijke ruimten'!F$12:F$36,"")</f>
        <v>30</v>
      </c>
      <c r="AD23" s="61" t="str">
        <f>_xlfn.XLOOKUP($B23,'Gemeenschappelijke ruimten'!G$12:G$36,'Gemeenschappelijke ruimten'!H$12:H$36,"")</f>
        <v/>
      </c>
      <c r="AE23" s="61" t="str">
        <f>_xlfn.XLOOKUP($B23,'Gemeenschappelijke ruimten'!I$12:I$36,'Gemeenschappelijke ruimten'!J$12:J$36,"")</f>
        <v/>
      </c>
      <c r="AF23" s="61" t="str">
        <f>_xlfn.XLOOKUP($B23,'Gemeenschappelijke ruimten'!K$12:K$36,'Gemeenschappelijke ruimten'!L$12:L$36,"")</f>
        <v/>
      </c>
      <c r="AG23" s="61" t="str">
        <f>_xlfn.XLOOKUP($B23,'Gemeenschappelijke ruimten'!M$12:M$36,'Gemeenschappelijke ruimten'!N$12:N$36,"")</f>
        <v/>
      </c>
      <c r="AH23" s="61" t="str">
        <f>_xlfn.XLOOKUP($B23,'Gemeenschappelijke ruimten'!O$12:O$36,'Gemeenschappelijke ruimten'!P$12:P$36,"")</f>
        <v/>
      </c>
    </row>
    <row r="24" spans="1:34" x14ac:dyDescent="0.25">
      <c r="A24" s="56">
        <v>4</v>
      </c>
      <c r="B24" s="86">
        <f t="shared" si="7"/>
        <v>4</v>
      </c>
      <c r="C24" s="9" t="s">
        <v>42</v>
      </c>
      <c r="D24" s="51">
        <v>10</v>
      </c>
      <c r="E24" s="50">
        <v>100</v>
      </c>
      <c r="F24" s="13">
        <f t="shared" si="0"/>
        <v>1.6</v>
      </c>
      <c r="G24" s="20"/>
      <c r="H24" s="57">
        <f t="shared" si="8"/>
        <v>90.158340158340152</v>
      </c>
      <c r="I24" s="5"/>
      <c r="J24">
        <f t="shared" si="1"/>
        <v>1.6</v>
      </c>
      <c r="K24">
        <f t="shared" si="2"/>
        <v>0</v>
      </c>
      <c r="L24">
        <f t="shared" si="3"/>
        <v>1.6</v>
      </c>
      <c r="M24">
        <f t="shared" si="4"/>
        <v>0</v>
      </c>
      <c r="N24">
        <f t="shared" si="5"/>
        <v>1090.1583401583403</v>
      </c>
      <c r="O24">
        <f t="shared" si="6"/>
        <v>1</v>
      </c>
      <c r="AA24" s="61">
        <f>'Gemeenschappelijke ruimten'!$H$4*PRODUCT(D24:E24)/SUMPRODUCT(E$21:E$100,D$21:D$100)</f>
        <v>63.131313131313128</v>
      </c>
      <c r="AB24" s="61">
        <f>_xlfn.XLOOKUP($B24,'Gemeenschappelijke ruimten'!C$12:C$36,'Gemeenschappelijke ruimten'!D$12:D$36,"")</f>
        <v>27.027027027027028</v>
      </c>
      <c r="AC24" s="61" t="str">
        <f>_xlfn.XLOOKUP($B24,'Gemeenschappelijke ruimten'!E$12:E$36,'Gemeenschappelijke ruimten'!F$12:F$36,"")</f>
        <v/>
      </c>
      <c r="AD24" s="61" t="str">
        <f>_xlfn.XLOOKUP($B24,'Gemeenschappelijke ruimten'!G$12:G$36,'Gemeenschappelijke ruimten'!H$12:H$36,"")</f>
        <v/>
      </c>
      <c r="AE24" s="61" t="str">
        <f>_xlfn.XLOOKUP($B24,'Gemeenschappelijke ruimten'!I$12:I$36,'Gemeenschappelijke ruimten'!J$12:J$36,"")</f>
        <v/>
      </c>
      <c r="AF24" s="61" t="str">
        <f>_xlfn.XLOOKUP($B24,'Gemeenschappelijke ruimten'!K$12:K$36,'Gemeenschappelijke ruimten'!L$12:L$36,"")</f>
        <v/>
      </c>
      <c r="AG24" s="61" t="str">
        <f>_xlfn.XLOOKUP($B24,'Gemeenschappelijke ruimten'!M$12:M$36,'Gemeenschappelijke ruimten'!N$12:N$36,"")</f>
        <v/>
      </c>
      <c r="AH24" s="61" t="str">
        <f>_xlfn.XLOOKUP($B24,'Gemeenschappelijke ruimten'!O$12:O$36,'Gemeenschappelijke ruimten'!P$12:P$36,"")</f>
        <v/>
      </c>
    </row>
    <row r="25" spans="1:34" x14ac:dyDescent="0.25">
      <c r="A25" s="56">
        <v>5</v>
      </c>
      <c r="B25" s="86">
        <f t="shared" si="7"/>
        <v>5</v>
      </c>
      <c r="C25" s="9" t="s">
        <v>42</v>
      </c>
      <c r="D25" s="12">
        <v>10</v>
      </c>
      <c r="E25" s="12">
        <v>60</v>
      </c>
      <c r="F25" s="13">
        <f t="shared" si="0"/>
        <v>1.9000000000000001</v>
      </c>
      <c r="G25" s="20"/>
      <c r="H25" s="57">
        <f t="shared" si="8"/>
        <v>54.095004095004093</v>
      </c>
      <c r="I25" s="5"/>
      <c r="J25">
        <f t="shared" si="1"/>
        <v>1.6</v>
      </c>
      <c r="K25">
        <f t="shared" si="2"/>
        <v>0</v>
      </c>
      <c r="L25">
        <f t="shared" si="3"/>
        <v>1.9000000000000001</v>
      </c>
      <c r="M25">
        <f t="shared" si="4"/>
        <v>0</v>
      </c>
      <c r="N25">
        <f t="shared" si="5"/>
        <v>654.09500409500413</v>
      </c>
      <c r="O25">
        <f t="shared" si="6"/>
        <v>1</v>
      </c>
      <c r="AA25" s="61">
        <f>'Gemeenschappelijke ruimten'!$H$4*PRODUCT(D25:E25)/SUMPRODUCT(E$21:E$100,D$21:D$100)</f>
        <v>37.878787878787875</v>
      </c>
      <c r="AB25" s="61">
        <f>_xlfn.XLOOKUP($B25,'Gemeenschappelijke ruimten'!C$12:C$36,'Gemeenschappelijke ruimten'!D$12:D$36,"")</f>
        <v>16.216216216216218</v>
      </c>
      <c r="AC25" s="61" t="str">
        <f>_xlfn.XLOOKUP($B25,'Gemeenschappelijke ruimten'!E$12:E$36,'Gemeenschappelijke ruimten'!F$12:F$36,"")</f>
        <v/>
      </c>
      <c r="AD25" s="61" t="str">
        <f>_xlfn.XLOOKUP($B25,'Gemeenschappelijke ruimten'!G$12:G$36,'Gemeenschappelijke ruimten'!H$12:H$36,"")</f>
        <v/>
      </c>
      <c r="AE25" s="61" t="str">
        <f>_xlfn.XLOOKUP($B25,'Gemeenschappelijke ruimten'!I$12:I$36,'Gemeenschappelijke ruimten'!J$12:J$36,"")</f>
        <v/>
      </c>
      <c r="AF25" s="61" t="str">
        <f>_xlfn.XLOOKUP($B25,'Gemeenschappelijke ruimten'!K$12:K$36,'Gemeenschappelijke ruimten'!L$12:L$36,"")</f>
        <v/>
      </c>
      <c r="AG25" s="61" t="str">
        <f>_xlfn.XLOOKUP($B25,'Gemeenschappelijke ruimten'!M$12:M$36,'Gemeenschappelijke ruimten'!N$12:N$36,"")</f>
        <v/>
      </c>
      <c r="AH25" s="61" t="str">
        <f>_xlfn.XLOOKUP($B25,'Gemeenschappelijke ruimten'!O$12:O$36,'Gemeenschappelijke ruimten'!P$12:P$36,"")</f>
        <v/>
      </c>
    </row>
    <row r="26" spans="1:34" x14ac:dyDescent="0.25">
      <c r="A26" s="56">
        <v>6</v>
      </c>
      <c r="B26" s="86">
        <f t="shared" si="7"/>
        <v>6</v>
      </c>
      <c r="C26" s="9" t="s">
        <v>39</v>
      </c>
      <c r="D26" s="12">
        <v>20</v>
      </c>
      <c r="E26" s="12">
        <v>30</v>
      </c>
      <c r="F26" s="13">
        <f t="shared" si="0"/>
        <v>2.0499999999999998</v>
      </c>
      <c r="G26" s="20"/>
      <c r="H26" s="57">
        <f t="shared" si="8"/>
        <v>54.095004095004093</v>
      </c>
      <c r="I26" s="5"/>
      <c r="J26">
        <f t="shared" si="1"/>
        <v>1.6</v>
      </c>
      <c r="K26">
        <f t="shared" si="2"/>
        <v>2.0499999999999998</v>
      </c>
      <c r="L26">
        <f t="shared" si="3"/>
        <v>0</v>
      </c>
      <c r="M26">
        <f t="shared" si="4"/>
        <v>0</v>
      </c>
      <c r="N26">
        <f t="shared" si="5"/>
        <v>654.09500409500413</v>
      </c>
      <c r="O26">
        <f t="shared" si="6"/>
        <v>1</v>
      </c>
      <c r="AA26" s="61">
        <f>'Gemeenschappelijke ruimten'!$H$4*PRODUCT(D26:E26)/SUMPRODUCT(E$21:E$100,D$21:D$100)</f>
        <v>37.878787878787875</v>
      </c>
      <c r="AB26" s="61">
        <f>_xlfn.XLOOKUP($B26,'Gemeenschappelijke ruimten'!C$12:C$36,'Gemeenschappelijke ruimten'!D$12:D$36,"")</f>
        <v>16.216216216216218</v>
      </c>
      <c r="AC26" s="61" t="str">
        <f>_xlfn.XLOOKUP($B26,'Gemeenschappelijke ruimten'!E$12:E$36,'Gemeenschappelijke ruimten'!F$12:F$36,"")</f>
        <v/>
      </c>
      <c r="AD26" s="61" t="str">
        <f>_xlfn.XLOOKUP($B26,'Gemeenschappelijke ruimten'!G$12:G$36,'Gemeenschappelijke ruimten'!H$12:H$36,"")</f>
        <v/>
      </c>
      <c r="AE26" s="61" t="str">
        <f>_xlfn.XLOOKUP($B26,'Gemeenschappelijke ruimten'!I$12:I$36,'Gemeenschappelijke ruimten'!J$12:J$36,"")</f>
        <v/>
      </c>
      <c r="AF26" s="61" t="str">
        <f>_xlfn.XLOOKUP($B26,'Gemeenschappelijke ruimten'!K$12:K$36,'Gemeenschappelijke ruimten'!L$12:L$36,"")</f>
        <v/>
      </c>
      <c r="AG26" s="61" t="str">
        <f>_xlfn.XLOOKUP($B26,'Gemeenschappelijke ruimten'!M$12:M$36,'Gemeenschappelijke ruimten'!N$12:N$36,"")</f>
        <v/>
      </c>
      <c r="AH26" s="61" t="str">
        <f>_xlfn.XLOOKUP($B26,'Gemeenschappelijke ruimten'!O$12:O$36,'Gemeenschappelijke ruimten'!P$12:P$36,"")</f>
        <v/>
      </c>
    </row>
    <row r="27" spans="1:34" x14ac:dyDescent="0.25">
      <c r="A27" s="56">
        <v>7</v>
      </c>
      <c r="B27" s="86">
        <f t="shared" si="7"/>
        <v>7</v>
      </c>
      <c r="C27" s="9" t="s">
        <v>43</v>
      </c>
      <c r="D27" s="12">
        <v>1</v>
      </c>
      <c r="E27" s="12">
        <v>10</v>
      </c>
      <c r="F27" s="13">
        <f t="shared" si="0"/>
        <v>1.8</v>
      </c>
      <c r="G27" s="20"/>
      <c r="H27" s="57">
        <f t="shared" si="8"/>
        <v>0.63131313131313127</v>
      </c>
      <c r="I27" s="5"/>
      <c r="J27">
        <f t="shared" si="1"/>
        <v>1.8</v>
      </c>
      <c r="K27">
        <f t="shared" si="2"/>
        <v>0</v>
      </c>
      <c r="L27">
        <f t="shared" si="3"/>
        <v>0</v>
      </c>
      <c r="M27">
        <f t="shared" si="4"/>
        <v>0</v>
      </c>
      <c r="N27">
        <f t="shared" si="5"/>
        <v>10.631313131313131</v>
      </c>
      <c r="O27">
        <f t="shared" si="6"/>
        <v>200</v>
      </c>
      <c r="AA27" s="61">
        <f>'Gemeenschappelijke ruimten'!$H$4*PRODUCT(D27:E27)/SUMPRODUCT(E$21:E$100,D$21:D$100)</f>
        <v>0.63131313131313127</v>
      </c>
      <c r="AB27" s="61" t="str">
        <f>_xlfn.XLOOKUP($B27,'Gemeenschappelijke ruimten'!C$12:C$36,'Gemeenschappelijke ruimten'!D$12:D$36,"")</f>
        <v/>
      </c>
      <c r="AC27" s="61" t="str">
        <f>_xlfn.XLOOKUP($B27,'Gemeenschappelijke ruimten'!E$12:E$36,'Gemeenschappelijke ruimten'!F$12:F$36,"")</f>
        <v/>
      </c>
      <c r="AD27" s="61" t="str">
        <f>_xlfn.XLOOKUP($B27,'Gemeenschappelijke ruimten'!G$12:G$36,'Gemeenschappelijke ruimten'!H$12:H$36,"")</f>
        <v/>
      </c>
      <c r="AE27" s="61" t="str">
        <f>_xlfn.XLOOKUP($B27,'Gemeenschappelijke ruimten'!I$12:I$36,'Gemeenschappelijke ruimten'!J$12:J$36,"")</f>
        <v/>
      </c>
      <c r="AF27" s="61" t="str">
        <f>_xlfn.XLOOKUP($B27,'Gemeenschappelijke ruimten'!K$12:K$36,'Gemeenschappelijke ruimten'!L$12:L$36,"")</f>
        <v/>
      </c>
      <c r="AG27" s="61" t="str">
        <f>_xlfn.XLOOKUP($B27,'Gemeenschappelijke ruimten'!M$12:M$36,'Gemeenschappelijke ruimten'!N$12:N$36,"")</f>
        <v/>
      </c>
      <c r="AH27" s="61" t="str">
        <f>_xlfn.XLOOKUP($B27,'Gemeenschappelijke ruimten'!O$12:O$36,'Gemeenschappelijke ruimten'!P$12:P$36,"")</f>
        <v/>
      </c>
    </row>
    <row r="28" spans="1:34" x14ac:dyDescent="0.25">
      <c r="A28" s="56">
        <v>8</v>
      </c>
      <c r="B28" s="86" t="str">
        <f t="shared" si="7"/>
        <v/>
      </c>
      <c r="C28" s="9"/>
      <c r="D28" s="12"/>
      <c r="E28" s="12"/>
      <c r="F28" s="13" t="str">
        <f t="shared" si="0"/>
        <v/>
      </c>
      <c r="G28" s="20"/>
      <c r="H28" s="57">
        <f t="shared" si="8"/>
        <v>0</v>
      </c>
      <c r="I28" s="5"/>
      <c r="J28" t="str">
        <f t="shared" si="1"/>
        <v/>
      </c>
      <c r="K28">
        <f t="shared" si="2"/>
        <v>0</v>
      </c>
      <c r="L28">
        <f t="shared" si="3"/>
        <v>0</v>
      </c>
      <c r="M28">
        <f t="shared" si="4"/>
        <v>0</v>
      </c>
      <c r="N28">
        <f t="shared" si="5"/>
        <v>0</v>
      </c>
      <c r="O28" t="str">
        <f t="shared" si="6"/>
        <v/>
      </c>
      <c r="AA28" s="61">
        <f>'Gemeenschappelijke ruimten'!$H$4*PRODUCT(D28:E28)/SUMPRODUCT(E$21:E$100,D$21:D$100)</f>
        <v>0</v>
      </c>
      <c r="AB28" s="61" t="str">
        <f>_xlfn.XLOOKUP($B28,'Gemeenschappelijke ruimten'!C$12:C$36,'Gemeenschappelijke ruimten'!D$12:D$36,"")</f>
        <v/>
      </c>
      <c r="AC28" s="61" t="str">
        <f>_xlfn.XLOOKUP($B28,'Gemeenschappelijke ruimten'!E$12:E$36,'Gemeenschappelijke ruimten'!F$12:F$36,"")</f>
        <v/>
      </c>
      <c r="AD28" s="61" t="str">
        <f>_xlfn.XLOOKUP($B28,'Gemeenschappelijke ruimten'!G$12:G$36,'Gemeenschappelijke ruimten'!H$12:H$36,"")</f>
        <v/>
      </c>
      <c r="AE28" s="61" t="str">
        <f>_xlfn.XLOOKUP($B28,'Gemeenschappelijke ruimten'!I$12:I$36,'Gemeenschappelijke ruimten'!J$12:J$36,"")</f>
        <v/>
      </c>
      <c r="AF28" s="61" t="str">
        <f>_xlfn.XLOOKUP($B28,'Gemeenschappelijke ruimten'!K$12:K$36,'Gemeenschappelijke ruimten'!L$12:L$36,"")</f>
        <v/>
      </c>
      <c r="AG28" s="61" t="str">
        <f>_xlfn.XLOOKUP($B28,'Gemeenschappelijke ruimten'!M$12:M$36,'Gemeenschappelijke ruimten'!N$12:N$36,"")</f>
        <v/>
      </c>
      <c r="AH28" s="61" t="str">
        <f>_xlfn.XLOOKUP($B28,'Gemeenschappelijke ruimten'!O$12:O$36,'Gemeenschappelijke ruimten'!P$12:P$36,"")</f>
        <v/>
      </c>
    </row>
    <row r="29" spans="1:34" x14ac:dyDescent="0.25">
      <c r="A29" s="56">
        <v>9</v>
      </c>
      <c r="B29" s="86" t="str">
        <f t="shared" si="7"/>
        <v/>
      </c>
      <c r="C29" s="9"/>
      <c r="D29" s="12"/>
      <c r="E29" s="12"/>
      <c r="F29" s="13" t="str">
        <f t="shared" si="0"/>
        <v/>
      </c>
      <c r="G29" s="20"/>
      <c r="H29" s="57">
        <f t="shared" si="8"/>
        <v>0</v>
      </c>
      <c r="I29" s="5"/>
      <c r="J29" t="str">
        <f t="shared" si="1"/>
        <v/>
      </c>
      <c r="K29">
        <f t="shared" si="2"/>
        <v>0</v>
      </c>
      <c r="L29">
        <f t="shared" si="3"/>
        <v>0</v>
      </c>
      <c r="M29">
        <f t="shared" si="4"/>
        <v>0</v>
      </c>
      <c r="N29">
        <f t="shared" si="5"/>
        <v>0</v>
      </c>
      <c r="O29" t="str">
        <f t="shared" si="6"/>
        <v/>
      </c>
      <c r="AA29" s="61">
        <f>'Gemeenschappelijke ruimten'!$H$4*PRODUCT(D29:E29)/SUMPRODUCT(E$21:E$100,D$21:D$100)</f>
        <v>0</v>
      </c>
      <c r="AB29" s="61" t="str">
        <f>_xlfn.XLOOKUP($B29,'Gemeenschappelijke ruimten'!C$12:C$36,'Gemeenschappelijke ruimten'!D$12:D$36,"")</f>
        <v/>
      </c>
      <c r="AC29" s="61" t="str">
        <f>_xlfn.XLOOKUP($B29,'Gemeenschappelijke ruimten'!E$12:E$36,'Gemeenschappelijke ruimten'!F$12:F$36,"")</f>
        <v/>
      </c>
      <c r="AD29" s="61" t="str">
        <f>_xlfn.XLOOKUP($B29,'Gemeenschappelijke ruimten'!G$12:G$36,'Gemeenschappelijke ruimten'!H$12:H$36,"")</f>
        <v/>
      </c>
      <c r="AE29" s="61" t="str">
        <f>_xlfn.XLOOKUP($B29,'Gemeenschappelijke ruimten'!I$12:I$36,'Gemeenschappelijke ruimten'!J$12:J$36,"")</f>
        <v/>
      </c>
      <c r="AF29" s="61" t="str">
        <f>_xlfn.XLOOKUP($B29,'Gemeenschappelijke ruimten'!K$12:K$36,'Gemeenschappelijke ruimten'!L$12:L$36,"")</f>
        <v/>
      </c>
      <c r="AG29" s="61" t="str">
        <f>_xlfn.XLOOKUP($B29,'Gemeenschappelijke ruimten'!M$12:M$36,'Gemeenschappelijke ruimten'!N$12:N$36,"")</f>
        <v/>
      </c>
      <c r="AH29" s="61" t="str">
        <f>_xlfn.XLOOKUP($B29,'Gemeenschappelijke ruimten'!O$12:O$36,'Gemeenschappelijke ruimten'!P$12:P$36,"")</f>
        <v/>
      </c>
    </row>
    <row r="30" spans="1:34" x14ac:dyDescent="0.25">
      <c r="A30" s="56">
        <v>10</v>
      </c>
      <c r="B30" s="86" t="str">
        <f t="shared" si="7"/>
        <v/>
      </c>
      <c r="C30" s="9"/>
      <c r="D30" s="12"/>
      <c r="E30" s="12"/>
      <c r="F30" s="13" t="str">
        <f t="shared" si="0"/>
        <v/>
      </c>
      <c r="G30" s="20"/>
      <c r="H30" s="57">
        <f t="shared" si="8"/>
        <v>0</v>
      </c>
      <c r="I30" s="5"/>
      <c r="J30" t="str">
        <f t="shared" si="1"/>
        <v/>
      </c>
      <c r="K30">
        <f t="shared" si="2"/>
        <v>0</v>
      </c>
      <c r="L30">
        <f t="shared" si="3"/>
        <v>0</v>
      </c>
      <c r="M30">
        <f t="shared" si="4"/>
        <v>0</v>
      </c>
      <c r="N30">
        <f t="shared" si="5"/>
        <v>0</v>
      </c>
      <c r="O30" t="str">
        <f t="shared" si="6"/>
        <v/>
      </c>
      <c r="AA30" s="61">
        <f>'Gemeenschappelijke ruimten'!$H$4*PRODUCT(D30:E30)/SUMPRODUCT(E$21:E$100,D$21:D$100)</f>
        <v>0</v>
      </c>
      <c r="AB30" s="61" t="str">
        <f>_xlfn.XLOOKUP($B30,'Gemeenschappelijke ruimten'!C$12:C$36,'Gemeenschappelijke ruimten'!D$12:D$36,"")</f>
        <v/>
      </c>
      <c r="AC30" s="61" t="str">
        <f>_xlfn.XLOOKUP($B30,'Gemeenschappelijke ruimten'!E$12:E$36,'Gemeenschappelijke ruimten'!F$12:F$36,"")</f>
        <v/>
      </c>
      <c r="AD30" s="61" t="str">
        <f>_xlfn.XLOOKUP($B30,'Gemeenschappelijke ruimten'!G$12:G$36,'Gemeenschappelijke ruimten'!H$12:H$36,"")</f>
        <v/>
      </c>
      <c r="AE30" s="61" t="str">
        <f>_xlfn.XLOOKUP($B30,'Gemeenschappelijke ruimten'!I$12:I$36,'Gemeenschappelijke ruimten'!J$12:J$36,"")</f>
        <v/>
      </c>
      <c r="AF30" s="61" t="str">
        <f>_xlfn.XLOOKUP($B30,'Gemeenschappelijke ruimten'!K$12:K$36,'Gemeenschappelijke ruimten'!L$12:L$36,"")</f>
        <v/>
      </c>
      <c r="AG30" s="61" t="str">
        <f>_xlfn.XLOOKUP($B30,'Gemeenschappelijke ruimten'!M$12:M$36,'Gemeenschappelijke ruimten'!N$12:N$36,"")</f>
        <v/>
      </c>
      <c r="AH30" s="61" t="str">
        <f>_xlfn.XLOOKUP($B30,'Gemeenschappelijke ruimten'!O$12:O$36,'Gemeenschappelijke ruimten'!P$12:P$36,"")</f>
        <v/>
      </c>
    </row>
    <row r="31" spans="1:34" x14ac:dyDescent="0.25">
      <c r="A31" s="56">
        <v>11</v>
      </c>
      <c r="B31" s="86" t="str">
        <f t="shared" si="7"/>
        <v/>
      </c>
      <c r="C31" s="9"/>
      <c r="D31" s="12"/>
      <c r="E31" s="12"/>
      <c r="F31" s="13" t="str">
        <f t="shared" si="0"/>
        <v/>
      </c>
      <c r="G31" s="20"/>
      <c r="H31" s="57">
        <f t="shared" si="8"/>
        <v>0</v>
      </c>
      <c r="I31" s="5"/>
      <c r="J31" t="str">
        <f t="shared" si="1"/>
        <v/>
      </c>
      <c r="K31">
        <f t="shared" si="2"/>
        <v>0</v>
      </c>
      <c r="L31">
        <f t="shared" si="3"/>
        <v>0</v>
      </c>
      <c r="M31">
        <f t="shared" si="4"/>
        <v>0</v>
      </c>
      <c r="N31">
        <f t="shared" si="5"/>
        <v>0</v>
      </c>
      <c r="O31" t="str">
        <f t="shared" si="6"/>
        <v/>
      </c>
      <c r="AA31" s="61">
        <f>'Gemeenschappelijke ruimten'!$H$4*PRODUCT(D31:E31)/SUMPRODUCT(E$21:E$100,D$21:D$100)</f>
        <v>0</v>
      </c>
      <c r="AB31" s="61" t="str">
        <f>_xlfn.XLOOKUP($B31,'Gemeenschappelijke ruimten'!C$12:C$36,'Gemeenschappelijke ruimten'!D$12:D$36,"")</f>
        <v/>
      </c>
      <c r="AC31" s="61" t="str">
        <f>_xlfn.XLOOKUP($B31,'Gemeenschappelijke ruimten'!E$12:E$36,'Gemeenschappelijke ruimten'!F$12:F$36,"")</f>
        <v/>
      </c>
      <c r="AD31" s="61" t="str">
        <f>_xlfn.XLOOKUP($B31,'Gemeenschappelijke ruimten'!G$12:G$36,'Gemeenschappelijke ruimten'!H$12:H$36,"")</f>
        <v/>
      </c>
      <c r="AE31" s="61" t="str">
        <f>_xlfn.XLOOKUP($B31,'Gemeenschappelijke ruimten'!I$12:I$36,'Gemeenschappelijke ruimten'!J$12:J$36,"")</f>
        <v/>
      </c>
      <c r="AF31" s="61" t="str">
        <f>_xlfn.XLOOKUP($B31,'Gemeenschappelijke ruimten'!K$12:K$36,'Gemeenschappelijke ruimten'!L$12:L$36,"")</f>
        <v/>
      </c>
      <c r="AG31" s="61" t="str">
        <f>_xlfn.XLOOKUP($B31,'Gemeenschappelijke ruimten'!M$12:M$36,'Gemeenschappelijke ruimten'!N$12:N$36,"")</f>
        <v/>
      </c>
      <c r="AH31" s="61" t="str">
        <f>_xlfn.XLOOKUP($B31,'Gemeenschappelijke ruimten'!O$12:O$36,'Gemeenschappelijke ruimten'!P$12:P$36,"")</f>
        <v/>
      </c>
    </row>
    <row r="32" spans="1:34" x14ac:dyDescent="0.25">
      <c r="A32" s="56">
        <v>12</v>
      </c>
      <c r="B32" s="86" t="str">
        <f t="shared" si="7"/>
        <v/>
      </c>
      <c r="C32" s="9"/>
      <c r="D32" s="12"/>
      <c r="E32" s="12"/>
      <c r="F32" s="13" t="str">
        <f t="shared" si="0"/>
        <v/>
      </c>
      <c r="G32" s="20"/>
      <c r="H32" s="57">
        <f t="shared" si="8"/>
        <v>0</v>
      </c>
      <c r="I32" s="5"/>
      <c r="J32" t="str">
        <f t="shared" si="1"/>
        <v/>
      </c>
      <c r="K32">
        <f t="shared" si="2"/>
        <v>0</v>
      </c>
      <c r="L32">
        <f t="shared" si="3"/>
        <v>0</v>
      </c>
      <c r="M32">
        <f t="shared" si="4"/>
        <v>0</v>
      </c>
      <c r="N32">
        <f t="shared" si="5"/>
        <v>0</v>
      </c>
      <c r="O32" t="str">
        <f t="shared" si="6"/>
        <v/>
      </c>
      <c r="AA32" s="61">
        <f>'Gemeenschappelijke ruimten'!$H$4*PRODUCT(D32:E32)/SUMPRODUCT(E$21:E$100,D$21:D$100)</f>
        <v>0</v>
      </c>
      <c r="AB32" s="61" t="str">
        <f>_xlfn.XLOOKUP($B32,'Gemeenschappelijke ruimten'!C$12:C$36,'Gemeenschappelijke ruimten'!D$12:D$36,"")</f>
        <v/>
      </c>
      <c r="AC32" s="61" t="str">
        <f>_xlfn.XLOOKUP($B32,'Gemeenschappelijke ruimten'!E$12:E$36,'Gemeenschappelijke ruimten'!F$12:F$36,"")</f>
        <v/>
      </c>
      <c r="AD32" s="61" t="str">
        <f>_xlfn.XLOOKUP($B32,'Gemeenschappelijke ruimten'!G$12:G$36,'Gemeenschappelijke ruimten'!H$12:H$36,"")</f>
        <v/>
      </c>
      <c r="AE32" s="61" t="str">
        <f>_xlfn.XLOOKUP($B32,'Gemeenschappelijke ruimten'!I$12:I$36,'Gemeenschappelijke ruimten'!J$12:J$36,"")</f>
        <v/>
      </c>
      <c r="AF32" s="61" t="str">
        <f>_xlfn.XLOOKUP($B32,'Gemeenschappelijke ruimten'!K$12:K$36,'Gemeenschappelijke ruimten'!L$12:L$36,"")</f>
        <v/>
      </c>
      <c r="AG32" s="61" t="str">
        <f>_xlfn.XLOOKUP($B32,'Gemeenschappelijke ruimten'!M$12:M$36,'Gemeenschappelijke ruimten'!N$12:N$36,"")</f>
        <v/>
      </c>
      <c r="AH32" s="61" t="str">
        <f>_xlfn.XLOOKUP($B32,'Gemeenschappelijke ruimten'!O$12:O$36,'Gemeenschappelijke ruimten'!P$12:P$36,"")</f>
        <v/>
      </c>
    </row>
    <row r="33" spans="1:34" x14ac:dyDescent="0.25">
      <c r="A33" s="56">
        <v>13</v>
      </c>
      <c r="B33" s="86" t="str">
        <f t="shared" si="7"/>
        <v/>
      </c>
      <c r="C33" s="9"/>
      <c r="D33" s="12"/>
      <c r="E33" s="12"/>
      <c r="F33" s="13" t="str">
        <f t="shared" si="0"/>
        <v/>
      </c>
      <c r="G33" s="20"/>
      <c r="H33" s="57">
        <f t="shared" si="8"/>
        <v>0</v>
      </c>
      <c r="I33" s="5"/>
      <c r="J33" t="str">
        <f t="shared" si="1"/>
        <v/>
      </c>
      <c r="K33">
        <f t="shared" si="2"/>
        <v>0</v>
      </c>
      <c r="L33">
        <f t="shared" si="3"/>
        <v>0</v>
      </c>
      <c r="M33">
        <f t="shared" si="4"/>
        <v>0</v>
      </c>
      <c r="N33">
        <f t="shared" si="5"/>
        <v>0</v>
      </c>
      <c r="O33" t="str">
        <f t="shared" si="6"/>
        <v/>
      </c>
      <c r="AA33" s="61">
        <f>'Gemeenschappelijke ruimten'!$H$4*PRODUCT(D33:E33)/SUMPRODUCT(E$21:E$100,D$21:D$100)</f>
        <v>0</v>
      </c>
      <c r="AB33" s="61" t="str">
        <f>_xlfn.XLOOKUP($B33,'Gemeenschappelijke ruimten'!C$12:C$36,'Gemeenschappelijke ruimten'!D$12:D$36,"")</f>
        <v/>
      </c>
      <c r="AC33" s="61" t="str">
        <f>_xlfn.XLOOKUP($B33,'Gemeenschappelijke ruimten'!E$12:E$36,'Gemeenschappelijke ruimten'!F$12:F$36,"")</f>
        <v/>
      </c>
      <c r="AD33" s="61" t="str">
        <f>_xlfn.XLOOKUP($B33,'Gemeenschappelijke ruimten'!G$12:G$36,'Gemeenschappelijke ruimten'!H$12:H$36,"")</f>
        <v/>
      </c>
      <c r="AE33" s="61" t="str">
        <f>_xlfn.XLOOKUP($B33,'Gemeenschappelijke ruimten'!I$12:I$36,'Gemeenschappelijke ruimten'!J$12:J$36,"")</f>
        <v/>
      </c>
      <c r="AF33" s="61" t="str">
        <f>_xlfn.XLOOKUP($B33,'Gemeenschappelijke ruimten'!K$12:K$36,'Gemeenschappelijke ruimten'!L$12:L$36,"")</f>
        <v/>
      </c>
      <c r="AG33" s="61" t="str">
        <f>_xlfn.XLOOKUP($B33,'Gemeenschappelijke ruimten'!M$12:M$36,'Gemeenschappelijke ruimten'!N$12:N$36,"")</f>
        <v/>
      </c>
      <c r="AH33" s="61" t="str">
        <f>_xlfn.XLOOKUP($B33,'Gemeenschappelijke ruimten'!O$12:O$36,'Gemeenschappelijke ruimten'!P$12:P$36,"")</f>
        <v/>
      </c>
    </row>
    <row r="34" spans="1:34" x14ac:dyDescent="0.25">
      <c r="A34" s="56">
        <v>14</v>
      </c>
      <c r="B34" s="86" t="str">
        <f t="shared" si="7"/>
        <v/>
      </c>
      <c r="C34" s="9"/>
      <c r="D34" s="12"/>
      <c r="E34" s="12"/>
      <c r="F34" s="13" t="str">
        <f t="shared" si="0"/>
        <v/>
      </c>
      <c r="G34" s="20"/>
      <c r="H34" s="57">
        <f t="shared" si="8"/>
        <v>0</v>
      </c>
      <c r="I34" s="5"/>
      <c r="J34" t="str">
        <f t="shared" si="1"/>
        <v/>
      </c>
      <c r="K34">
        <f t="shared" si="2"/>
        <v>0</v>
      </c>
      <c r="L34">
        <f t="shared" si="3"/>
        <v>0</v>
      </c>
      <c r="M34">
        <f t="shared" si="4"/>
        <v>0</v>
      </c>
      <c r="N34">
        <f t="shared" si="5"/>
        <v>0</v>
      </c>
      <c r="O34" t="str">
        <f t="shared" si="6"/>
        <v/>
      </c>
      <c r="AA34" s="61">
        <f>'Gemeenschappelijke ruimten'!$H$4*PRODUCT(D34:E34)/SUMPRODUCT(E$21:E$100,D$21:D$100)</f>
        <v>0</v>
      </c>
      <c r="AB34" s="61" t="str">
        <f>_xlfn.XLOOKUP($B34,'Gemeenschappelijke ruimten'!C$12:C$36,'Gemeenschappelijke ruimten'!D$12:D$36,"")</f>
        <v/>
      </c>
      <c r="AC34" s="61" t="str">
        <f>_xlfn.XLOOKUP($B34,'Gemeenschappelijke ruimten'!E$12:E$36,'Gemeenschappelijke ruimten'!F$12:F$36,"")</f>
        <v/>
      </c>
      <c r="AD34" s="61" t="str">
        <f>_xlfn.XLOOKUP($B34,'Gemeenschappelijke ruimten'!G$12:G$36,'Gemeenschappelijke ruimten'!H$12:H$36,"")</f>
        <v/>
      </c>
      <c r="AE34" s="61" t="str">
        <f>_xlfn.XLOOKUP($B34,'Gemeenschappelijke ruimten'!I$12:I$36,'Gemeenschappelijke ruimten'!J$12:J$36,"")</f>
        <v/>
      </c>
      <c r="AF34" s="61" t="str">
        <f>_xlfn.XLOOKUP($B34,'Gemeenschappelijke ruimten'!K$12:K$36,'Gemeenschappelijke ruimten'!L$12:L$36,"")</f>
        <v/>
      </c>
      <c r="AG34" s="61" t="str">
        <f>_xlfn.XLOOKUP($B34,'Gemeenschappelijke ruimten'!M$12:M$36,'Gemeenschappelijke ruimten'!N$12:N$36,"")</f>
        <v/>
      </c>
      <c r="AH34" s="61" t="str">
        <f>_xlfn.XLOOKUP($B34,'Gemeenschappelijke ruimten'!O$12:O$36,'Gemeenschappelijke ruimten'!P$12:P$36,"")</f>
        <v/>
      </c>
    </row>
    <row r="35" spans="1:34" x14ac:dyDescent="0.25">
      <c r="A35" s="56">
        <v>15</v>
      </c>
      <c r="B35" s="86" t="str">
        <f t="shared" si="7"/>
        <v/>
      </c>
      <c r="C35" s="9"/>
      <c r="D35" s="12"/>
      <c r="E35" s="12"/>
      <c r="F35" s="13" t="str">
        <f t="shared" si="0"/>
        <v/>
      </c>
      <c r="G35" s="20"/>
      <c r="H35" s="57">
        <f t="shared" si="8"/>
        <v>0</v>
      </c>
      <c r="I35" s="5"/>
      <c r="J35" t="str">
        <f t="shared" si="1"/>
        <v/>
      </c>
      <c r="K35">
        <f t="shared" si="2"/>
        <v>0</v>
      </c>
      <c r="L35">
        <f t="shared" si="3"/>
        <v>0</v>
      </c>
      <c r="M35">
        <f t="shared" si="4"/>
        <v>0</v>
      </c>
      <c r="N35">
        <f t="shared" si="5"/>
        <v>0</v>
      </c>
      <c r="O35" t="str">
        <f t="shared" si="6"/>
        <v/>
      </c>
      <c r="AA35" s="61">
        <f>'Gemeenschappelijke ruimten'!$H$4*PRODUCT(D35:E35)/SUMPRODUCT(E$21:E$100,D$21:D$100)</f>
        <v>0</v>
      </c>
      <c r="AB35" s="61" t="str">
        <f>_xlfn.XLOOKUP($B35,'Gemeenschappelijke ruimten'!C$12:C$36,'Gemeenschappelijke ruimten'!D$12:D$36,"")</f>
        <v/>
      </c>
      <c r="AC35" s="61" t="str">
        <f>_xlfn.XLOOKUP($B35,'Gemeenschappelijke ruimten'!E$12:E$36,'Gemeenschappelijke ruimten'!F$12:F$36,"")</f>
        <v/>
      </c>
      <c r="AD35" s="61" t="str">
        <f>_xlfn.XLOOKUP($B35,'Gemeenschappelijke ruimten'!G$12:G$36,'Gemeenschappelijke ruimten'!H$12:H$36,"")</f>
        <v/>
      </c>
      <c r="AE35" s="61" t="str">
        <f>_xlfn.XLOOKUP($B35,'Gemeenschappelijke ruimten'!I$12:I$36,'Gemeenschappelijke ruimten'!J$12:J$36,"")</f>
        <v/>
      </c>
      <c r="AF35" s="61" t="str">
        <f>_xlfn.XLOOKUP($B35,'Gemeenschappelijke ruimten'!K$12:K$36,'Gemeenschappelijke ruimten'!L$12:L$36,"")</f>
        <v/>
      </c>
      <c r="AG35" s="61" t="str">
        <f>_xlfn.XLOOKUP($B35,'Gemeenschappelijke ruimten'!M$12:M$36,'Gemeenschappelijke ruimten'!N$12:N$36,"")</f>
        <v/>
      </c>
      <c r="AH35" s="61" t="str">
        <f>_xlfn.XLOOKUP($B35,'Gemeenschappelijke ruimten'!O$12:O$36,'Gemeenschappelijke ruimten'!P$12:P$36,"")</f>
        <v/>
      </c>
    </row>
    <row r="36" spans="1:34" x14ac:dyDescent="0.25">
      <c r="A36" s="56">
        <v>16</v>
      </c>
      <c r="B36" s="86" t="str">
        <f t="shared" si="7"/>
        <v/>
      </c>
      <c r="C36" s="9"/>
      <c r="D36" s="12"/>
      <c r="E36" s="12"/>
      <c r="F36" s="13" t="str">
        <f t="shared" si="0"/>
        <v/>
      </c>
      <c r="G36" s="20"/>
      <c r="H36" s="57">
        <f t="shared" si="8"/>
        <v>0</v>
      </c>
      <c r="I36" s="5"/>
      <c r="J36" t="str">
        <f t="shared" si="1"/>
        <v/>
      </c>
      <c r="K36">
        <f t="shared" si="2"/>
        <v>0</v>
      </c>
      <c r="L36">
        <f t="shared" si="3"/>
        <v>0</v>
      </c>
      <c r="M36">
        <f t="shared" si="4"/>
        <v>0</v>
      </c>
      <c r="N36">
        <f t="shared" si="5"/>
        <v>0</v>
      </c>
      <c r="O36" t="str">
        <f t="shared" si="6"/>
        <v/>
      </c>
      <c r="AA36" s="61">
        <f>'Gemeenschappelijke ruimten'!$H$4*PRODUCT(D36:E36)/SUMPRODUCT(E$21:E$100,D$21:D$100)</f>
        <v>0</v>
      </c>
      <c r="AB36" s="61" t="str">
        <f>_xlfn.XLOOKUP($B36,'Gemeenschappelijke ruimten'!C$12:C$36,'Gemeenschappelijke ruimten'!D$12:D$36,"")</f>
        <v/>
      </c>
      <c r="AC36" s="61" t="str">
        <f>_xlfn.XLOOKUP($B36,'Gemeenschappelijke ruimten'!E$12:E$36,'Gemeenschappelijke ruimten'!F$12:F$36,"")</f>
        <v/>
      </c>
      <c r="AD36" s="61" t="str">
        <f>_xlfn.XLOOKUP($B36,'Gemeenschappelijke ruimten'!G$12:G$36,'Gemeenschappelijke ruimten'!H$12:H$36,"")</f>
        <v/>
      </c>
      <c r="AE36" s="61" t="str">
        <f>_xlfn.XLOOKUP($B36,'Gemeenschappelijke ruimten'!I$12:I$36,'Gemeenschappelijke ruimten'!J$12:J$36,"")</f>
        <v/>
      </c>
      <c r="AF36" s="61" t="str">
        <f>_xlfn.XLOOKUP($B36,'Gemeenschappelijke ruimten'!K$12:K$36,'Gemeenschappelijke ruimten'!L$12:L$36,"")</f>
        <v/>
      </c>
      <c r="AG36" s="61" t="str">
        <f>_xlfn.XLOOKUP($B36,'Gemeenschappelijke ruimten'!M$12:M$36,'Gemeenschappelijke ruimten'!N$12:N$36,"")</f>
        <v/>
      </c>
      <c r="AH36" s="61" t="str">
        <f>_xlfn.XLOOKUP($B36,'Gemeenschappelijke ruimten'!O$12:O$36,'Gemeenschappelijke ruimten'!P$12:P$36,"")</f>
        <v/>
      </c>
    </row>
    <row r="37" spans="1:34" x14ac:dyDescent="0.25">
      <c r="A37" s="56">
        <v>17</v>
      </c>
      <c r="B37" s="86" t="str">
        <f t="shared" si="7"/>
        <v/>
      </c>
      <c r="C37" s="9"/>
      <c r="D37" s="12"/>
      <c r="E37" s="12"/>
      <c r="F37" s="13" t="str">
        <f t="shared" si="0"/>
        <v/>
      </c>
      <c r="G37" s="20"/>
      <c r="H37" s="57">
        <f t="shared" si="8"/>
        <v>0</v>
      </c>
      <c r="I37" s="5"/>
      <c r="J37" t="str">
        <f t="shared" si="1"/>
        <v/>
      </c>
      <c r="K37">
        <f t="shared" si="2"/>
        <v>0</v>
      </c>
      <c r="L37">
        <f t="shared" si="3"/>
        <v>0</v>
      </c>
      <c r="M37">
        <f t="shared" si="4"/>
        <v>0</v>
      </c>
      <c r="N37">
        <f t="shared" si="5"/>
        <v>0</v>
      </c>
      <c r="O37" t="str">
        <f t="shared" si="6"/>
        <v/>
      </c>
      <c r="AA37" s="61">
        <f>'Gemeenschappelijke ruimten'!$H$4*PRODUCT(D37:E37)/SUMPRODUCT(E$21:E$100,D$21:D$100)</f>
        <v>0</v>
      </c>
      <c r="AB37" s="61" t="str">
        <f>_xlfn.XLOOKUP($B37,'Gemeenschappelijke ruimten'!C$12:C$36,'Gemeenschappelijke ruimten'!D$12:D$36,"")</f>
        <v/>
      </c>
      <c r="AC37" s="61" t="str">
        <f>_xlfn.XLOOKUP($B37,'Gemeenschappelijke ruimten'!E$12:E$36,'Gemeenschappelijke ruimten'!F$12:F$36,"")</f>
        <v/>
      </c>
      <c r="AD37" s="61" t="str">
        <f>_xlfn.XLOOKUP($B37,'Gemeenschappelijke ruimten'!G$12:G$36,'Gemeenschappelijke ruimten'!H$12:H$36,"")</f>
        <v/>
      </c>
      <c r="AE37" s="61" t="str">
        <f>_xlfn.XLOOKUP($B37,'Gemeenschappelijke ruimten'!I$12:I$36,'Gemeenschappelijke ruimten'!J$12:J$36,"")</f>
        <v/>
      </c>
      <c r="AF37" s="61" t="str">
        <f>_xlfn.XLOOKUP($B37,'Gemeenschappelijke ruimten'!K$12:K$36,'Gemeenschappelijke ruimten'!L$12:L$36,"")</f>
        <v/>
      </c>
      <c r="AG37" s="61" t="str">
        <f>_xlfn.XLOOKUP($B37,'Gemeenschappelijke ruimten'!M$12:M$36,'Gemeenschappelijke ruimten'!N$12:N$36,"")</f>
        <v/>
      </c>
      <c r="AH37" s="61" t="str">
        <f>_xlfn.XLOOKUP($B37,'Gemeenschappelijke ruimten'!O$12:O$36,'Gemeenschappelijke ruimten'!P$12:P$36,"")</f>
        <v/>
      </c>
    </row>
    <row r="38" spans="1:34" x14ac:dyDescent="0.25">
      <c r="A38" s="56">
        <v>18</v>
      </c>
      <c r="B38" s="86" t="str">
        <f t="shared" si="7"/>
        <v/>
      </c>
      <c r="C38" s="9"/>
      <c r="D38" s="12"/>
      <c r="E38" s="12"/>
      <c r="F38" s="13" t="str">
        <f t="shared" si="0"/>
        <v/>
      </c>
      <c r="G38" s="20"/>
      <c r="H38" s="57">
        <f t="shared" si="8"/>
        <v>0</v>
      </c>
      <c r="I38" s="5"/>
      <c r="J38" t="str">
        <f t="shared" si="1"/>
        <v/>
      </c>
      <c r="K38">
        <f t="shared" si="2"/>
        <v>0</v>
      </c>
      <c r="L38">
        <f t="shared" si="3"/>
        <v>0</v>
      </c>
      <c r="M38">
        <f t="shared" si="4"/>
        <v>0</v>
      </c>
      <c r="N38">
        <f t="shared" si="5"/>
        <v>0</v>
      </c>
      <c r="O38" t="str">
        <f t="shared" si="6"/>
        <v/>
      </c>
      <c r="AA38" s="61">
        <f>'Gemeenschappelijke ruimten'!$H$4*PRODUCT(D38:E38)/SUMPRODUCT(E$21:E$100,D$21:D$100)</f>
        <v>0</v>
      </c>
      <c r="AB38" s="61" t="str">
        <f>_xlfn.XLOOKUP($B38,'Gemeenschappelijke ruimten'!C$12:C$36,'Gemeenschappelijke ruimten'!D$12:D$36,"")</f>
        <v/>
      </c>
      <c r="AC38" s="61" t="str">
        <f>_xlfn.XLOOKUP($B38,'Gemeenschappelijke ruimten'!E$12:E$36,'Gemeenschappelijke ruimten'!F$12:F$36,"")</f>
        <v/>
      </c>
      <c r="AD38" s="61" t="str">
        <f>_xlfn.XLOOKUP($B38,'Gemeenschappelijke ruimten'!G$12:G$36,'Gemeenschappelijke ruimten'!H$12:H$36,"")</f>
        <v/>
      </c>
      <c r="AE38" s="61" t="str">
        <f>_xlfn.XLOOKUP($B38,'Gemeenschappelijke ruimten'!I$12:I$36,'Gemeenschappelijke ruimten'!J$12:J$36,"")</f>
        <v/>
      </c>
      <c r="AF38" s="61" t="str">
        <f>_xlfn.XLOOKUP($B38,'Gemeenschappelijke ruimten'!K$12:K$36,'Gemeenschappelijke ruimten'!L$12:L$36,"")</f>
        <v/>
      </c>
      <c r="AG38" s="61" t="str">
        <f>_xlfn.XLOOKUP($B38,'Gemeenschappelijke ruimten'!M$12:M$36,'Gemeenschappelijke ruimten'!N$12:N$36,"")</f>
        <v/>
      </c>
      <c r="AH38" s="61" t="str">
        <f>_xlfn.XLOOKUP($B38,'Gemeenschappelijke ruimten'!O$12:O$36,'Gemeenschappelijke ruimten'!P$12:P$36,"")</f>
        <v/>
      </c>
    </row>
    <row r="39" spans="1:34" x14ac:dyDescent="0.25">
      <c r="A39" s="56">
        <v>19</v>
      </c>
      <c r="B39" s="86" t="str">
        <f t="shared" si="7"/>
        <v/>
      </c>
      <c r="C39" s="9"/>
      <c r="D39" s="12"/>
      <c r="E39" s="12"/>
      <c r="F39" s="13" t="str">
        <f t="shared" si="0"/>
        <v/>
      </c>
      <c r="G39" s="20"/>
      <c r="H39" s="57">
        <f t="shared" si="8"/>
        <v>0</v>
      </c>
      <c r="I39" s="5"/>
      <c r="J39" t="str">
        <f t="shared" si="1"/>
        <v/>
      </c>
      <c r="K39">
        <f t="shared" si="2"/>
        <v>0</v>
      </c>
      <c r="L39">
        <f t="shared" si="3"/>
        <v>0</v>
      </c>
      <c r="M39">
        <f t="shared" si="4"/>
        <v>0</v>
      </c>
      <c r="N39">
        <f t="shared" si="5"/>
        <v>0</v>
      </c>
      <c r="O39" t="str">
        <f t="shared" si="6"/>
        <v/>
      </c>
      <c r="AA39" s="61">
        <f>'Gemeenschappelijke ruimten'!$H$4*PRODUCT(D39:E39)/SUMPRODUCT(E$21:E$100,D$21:D$100)</f>
        <v>0</v>
      </c>
      <c r="AB39" s="61" t="str">
        <f>_xlfn.XLOOKUP($B39,'Gemeenschappelijke ruimten'!C$12:C$36,'Gemeenschappelijke ruimten'!D$12:D$36,"")</f>
        <v/>
      </c>
      <c r="AC39" s="61" t="str">
        <f>_xlfn.XLOOKUP($B39,'Gemeenschappelijke ruimten'!E$12:E$36,'Gemeenschappelijke ruimten'!F$12:F$36,"")</f>
        <v/>
      </c>
      <c r="AD39" s="61" t="str">
        <f>_xlfn.XLOOKUP($B39,'Gemeenschappelijke ruimten'!G$12:G$36,'Gemeenschappelijke ruimten'!H$12:H$36,"")</f>
        <v/>
      </c>
      <c r="AE39" s="61" t="str">
        <f>_xlfn.XLOOKUP($B39,'Gemeenschappelijke ruimten'!I$12:I$36,'Gemeenschappelijke ruimten'!J$12:J$36,"")</f>
        <v/>
      </c>
      <c r="AF39" s="61" t="str">
        <f>_xlfn.XLOOKUP($B39,'Gemeenschappelijke ruimten'!K$12:K$36,'Gemeenschappelijke ruimten'!L$12:L$36,"")</f>
        <v/>
      </c>
      <c r="AG39" s="61" t="str">
        <f>_xlfn.XLOOKUP($B39,'Gemeenschappelijke ruimten'!M$12:M$36,'Gemeenschappelijke ruimten'!N$12:N$36,"")</f>
        <v/>
      </c>
      <c r="AH39" s="61" t="str">
        <f>_xlfn.XLOOKUP($B39,'Gemeenschappelijke ruimten'!O$12:O$36,'Gemeenschappelijke ruimten'!P$12:P$36,"")</f>
        <v/>
      </c>
    </row>
    <row r="40" spans="1:34" x14ac:dyDescent="0.25">
      <c r="A40" s="56">
        <v>20</v>
      </c>
      <c r="B40" s="86" t="str">
        <f t="shared" si="7"/>
        <v/>
      </c>
      <c r="C40" s="9"/>
      <c r="D40" s="12"/>
      <c r="E40" s="12"/>
      <c r="F40" s="13" t="str">
        <f t="shared" si="0"/>
        <v/>
      </c>
      <c r="G40" s="20"/>
      <c r="H40" s="57">
        <f t="shared" si="8"/>
        <v>0</v>
      </c>
      <c r="I40" s="5"/>
      <c r="J40" t="str">
        <f t="shared" si="1"/>
        <v/>
      </c>
      <c r="K40">
        <f t="shared" si="2"/>
        <v>0</v>
      </c>
      <c r="L40">
        <f t="shared" si="3"/>
        <v>0</v>
      </c>
      <c r="M40">
        <f t="shared" si="4"/>
        <v>0</v>
      </c>
      <c r="N40">
        <f t="shared" si="5"/>
        <v>0</v>
      </c>
      <c r="O40" t="str">
        <f t="shared" si="6"/>
        <v/>
      </c>
      <c r="AA40" s="61">
        <f>'Gemeenschappelijke ruimten'!$H$4*PRODUCT(D40:E40)/SUMPRODUCT(E$21:E$100,D$21:D$100)</f>
        <v>0</v>
      </c>
      <c r="AB40" s="61" t="str">
        <f>_xlfn.XLOOKUP($B40,'Gemeenschappelijke ruimten'!C$12:C$36,'Gemeenschappelijke ruimten'!D$12:D$36,"")</f>
        <v/>
      </c>
      <c r="AC40" s="61" t="str">
        <f>_xlfn.XLOOKUP($B40,'Gemeenschappelijke ruimten'!E$12:E$36,'Gemeenschappelijke ruimten'!F$12:F$36,"")</f>
        <v/>
      </c>
      <c r="AD40" s="61" t="str">
        <f>_xlfn.XLOOKUP($B40,'Gemeenschappelijke ruimten'!G$12:G$36,'Gemeenschappelijke ruimten'!H$12:H$36,"")</f>
        <v/>
      </c>
      <c r="AE40" s="61" t="str">
        <f>_xlfn.XLOOKUP($B40,'Gemeenschappelijke ruimten'!I$12:I$36,'Gemeenschappelijke ruimten'!J$12:J$36,"")</f>
        <v/>
      </c>
      <c r="AF40" s="61" t="str">
        <f>_xlfn.XLOOKUP($B40,'Gemeenschappelijke ruimten'!K$12:K$36,'Gemeenschappelijke ruimten'!L$12:L$36,"")</f>
        <v/>
      </c>
      <c r="AG40" s="61" t="str">
        <f>_xlfn.XLOOKUP($B40,'Gemeenschappelijke ruimten'!M$12:M$36,'Gemeenschappelijke ruimten'!N$12:N$36,"")</f>
        <v/>
      </c>
      <c r="AH40" s="61" t="str">
        <f>_xlfn.XLOOKUP($B40,'Gemeenschappelijke ruimten'!O$12:O$36,'Gemeenschappelijke ruimten'!P$12:P$36,"")</f>
        <v/>
      </c>
    </row>
    <row r="41" spans="1:34" x14ac:dyDescent="0.25">
      <c r="A41" s="56">
        <v>21</v>
      </c>
      <c r="B41" s="86" t="str">
        <f t="shared" si="7"/>
        <v/>
      </c>
      <c r="C41" s="9"/>
      <c r="D41" s="12"/>
      <c r="E41" s="12"/>
      <c r="F41" s="13" t="str">
        <f t="shared" si="0"/>
        <v/>
      </c>
      <c r="G41" s="20"/>
      <c r="H41" s="57">
        <f t="shared" si="8"/>
        <v>0</v>
      </c>
      <c r="I41" s="5"/>
      <c r="J41" t="str">
        <f t="shared" si="1"/>
        <v/>
      </c>
      <c r="K41">
        <f t="shared" si="2"/>
        <v>0</v>
      </c>
      <c r="L41">
        <f t="shared" si="3"/>
        <v>0</v>
      </c>
      <c r="M41">
        <f t="shared" si="4"/>
        <v>0</v>
      </c>
      <c r="N41">
        <f t="shared" si="5"/>
        <v>0</v>
      </c>
      <c r="O41" t="str">
        <f t="shared" si="6"/>
        <v/>
      </c>
      <c r="AA41" s="61">
        <f>'Gemeenschappelijke ruimten'!$H$4*PRODUCT(D41:E41)/SUMPRODUCT(E$21:E$100,D$21:D$100)</f>
        <v>0</v>
      </c>
      <c r="AB41" s="61" t="str">
        <f>_xlfn.XLOOKUP($B41,'Gemeenschappelijke ruimten'!C$12:C$36,'Gemeenschappelijke ruimten'!D$12:D$36,"")</f>
        <v/>
      </c>
      <c r="AC41" s="61" t="str">
        <f>_xlfn.XLOOKUP($B41,'Gemeenschappelijke ruimten'!E$12:E$36,'Gemeenschappelijke ruimten'!F$12:F$36,"")</f>
        <v/>
      </c>
      <c r="AD41" s="61" t="str">
        <f>_xlfn.XLOOKUP($B41,'Gemeenschappelijke ruimten'!G$12:G$36,'Gemeenschappelijke ruimten'!H$12:H$36,"")</f>
        <v/>
      </c>
      <c r="AE41" s="61" t="str">
        <f>_xlfn.XLOOKUP($B41,'Gemeenschappelijke ruimten'!I$12:I$36,'Gemeenschappelijke ruimten'!J$12:J$36,"")</f>
        <v/>
      </c>
      <c r="AF41" s="61" t="str">
        <f>_xlfn.XLOOKUP($B41,'Gemeenschappelijke ruimten'!K$12:K$36,'Gemeenschappelijke ruimten'!L$12:L$36,"")</f>
        <v/>
      </c>
      <c r="AG41" s="61" t="str">
        <f>_xlfn.XLOOKUP($B41,'Gemeenschappelijke ruimten'!M$12:M$36,'Gemeenschappelijke ruimten'!N$12:N$36,"")</f>
        <v/>
      </c>
      <c r="AH41" s="61" t="str">
        <f>_xlfn.XLOOKUP($B41,'Gemeenschappelijke ruimten'!O$12:O$36,'Gemeenschappelijke ruimten'!P$12:P$36,"")</f>
        <v/>
      </c>
    </row>
    <row r="42" spans="1:34" x14ac:dyDescent="0.25">
      <c r="A42" s="56">
        <v>22</v>
      </c>
      <c r="B42" s="86" t="str">
        <f t="shared" si="7"/>
        <v/>
      </c>
      <c r="C42" s="9"/>
      <c r="D42" s="12"/>
      <c r="E42" s="12"/>
      <c r="F42" s="13" t="str">
        <f t="shared" si="0"/>
        <v/>
      </c>
      <c r="G42" s="20"/>
      <c r="H42" s="57">
        <f t="shared" si="8"/>
        <v>0</v>
      </c>
      <c r="I42" s="5"/>
      <c r="J42" t="str">
        <f t="shared" si="1"/>
        <v/>
      </c>
      <c r="K42">
        <f t="shared" si="2"/>
        <v>0</v>
      </c>
      <c r="L42">
        <f t="shared" si="3"/>
        <v>0</v>
      </c>
      <c r="M42">
        <f t="shared" si="4"/>
        <v>0</v>
      </c>
      <c r="N42">
        <f t="shared" si="5"/>
        <v>0</v>
      </c>
      <c r="O42" t="str">
        <f t="shared" si="6"/>
        <v/>
      </c>
      <c r="AA42" s="61">
        <f>'Gemeenschappelijke ruimten'!$H$4*PRODUCT(D42:E42)/SUMPRODUCT(E$21:E$100,D$21:D$100)</f>
        <v>0</v>
      </c>
      <c r="AB42" s="61" t="str">
        <f>_xlfn.XLOOKUP($B42,'Gemeenschappelijke ruimten'!C$12:C$36,'Gemeenschappelijke ruimten'!D$12:D$36,"")</f>
        <v/>
      </c>
      <c r="AC42" s="61" t="str">
        <f>_xlfn.XLOOKUP($B42,'Gemeenschappelijke ruimten'!E$12:E$36,'Gemeenschappelijke ruimten'!F$12:F$36,"")</f>
        <v/>
      </c>
      <c r="AD42" s="61" t="str">
        <f>_xlfn.XLOOKUP($B42,'Gemeenschappelijke ruimten'!G$12:G$36,'Gemeenschappelijke ruimten'!H$12:H$36,"")</f>
        <v/>
      </c>
      <c r="AE42" s="61" t="str">
        <f>_xlfn.XLOOKUP($B42,'Gemeenschappelijke ruimten'!I$12:I$36,'Gemeenschappelijke ruimten'!J$12:J$36,"")</f>
        <v/>
      </c>
      <c r="AF42" s="61" t="str">
        <f>_xlfn.XLOOKUP($B42,'Gemeenschappelijke ruimten'!K$12:K$36,'Gemeenschappelijke ruimten'!L$12:L$36,"")</f>
        <v/>
      </c>
      <c r="AG42" s="61" t="str">
        <f>_xlfn.XLOOKUP($B42,'Gemeenschappelijke ruimten'!M$12:M$36,'Gemeenschappelijke ruimten'!N$12:N$36,"")</f>
        <v/>
      </c>
      <c r="AH42" s="61" t="str">
        <f>_xlfn.XLOOKUP($B42,'Gemeenschappelijke ruimten'!O$12:O$36,'Gemeenschappelijke ruimten'!P$12:P$36,"")</f>
        <v/>
      </c>
    </row>
    <row r="43" spans="1:34" x14ac:dyDescent="0.25">
      <c r="A43" s="56">
        <v>23</v>
      </c>
      <c r="B43" s="86" t="str">
        <f t="shared" si="7"/>
        <v/>
      </c>
      <c r="C43" s="9"/>
      <c r="D43" s="12"/>
      <c r="E43" s="12"/>
      <c r="F43" s="13" t="str">
        <f t="shared" si="0"/>
        <v/>
      </c>
      <c r="G43" s="20"/>
      <c r="H43" s="57">
        <f t="shared" si="8"/>
        <v>0</v>
      </c>
      <c r="I43" s="5"/>
      <c r="J43" t="str">
        <f t="shared" si="1"/>
        <v/>
      </c>
      <c r="K43">
        <f t="shared" si="2"/>
        <v>0</v>
      </c>
      <c r="L43">
        <f t="shared" si="3"/>
        <v>0</v>
      </c>
      <c r="M43">
        <f t="shared" si="4"/>
        <v>0</v>
      </c>
      <c r="N43">
        <f t="shared" si="5"/>
        <v>0</v>
      </c>
      <c r="O43" t="str">
        <f t="shared" si="6"/>
        <v/>
      </c>
      <c r="AA43" s="61">
        <f>'Gemeenschappelijke ruimten'!$H$4*PRODUCT(D43:E43)/SUMPRODUCT(E$21:E$100,D$21:D$100)</f>
        <v>0</v>
      </c>
      <c r="AB43" s="61" t="str">
        <f>_xlfn.XLOOKUP($B43,'Gemeenschappelijke ruimten'!C$12:C$36,'Gemeenschappelijke ruimten'!D$12:D$36,"")</f>
        <v/>
      </c>
      <c r="AC43" s="61" t="str">
        <f>_xlfn.XLOOKUP($B43,'Gemeenschappelijke ruimten'!E$12:E$36,'Gemeenschappelijke ruimten'!F$12:F$36,"")</f>
        <v/>
      </c>
      <c r="AD43" s="61" t="str">
        <f>_xlfn.XLOOKUP($B43,'Gemeenschappelijke ruimten'!G$12:G$36,'Gemeenschappelijke ruimten'!H$12:H$36,"")</f>
        <v/>
      </c>
      <c r="AE43" s="61" t="str">
        <f>_xlfn.XLOOKUP($B43,'Gemeenschappelijke ruimten'!I$12:I$36,'Gemeenschappelijke ruimten'!J$12:J$36,"")</f>
        <v/>
      </c>
      <c r="AF43" s="61" t="str">
        <f>_xlfn.XLOOKUP($B43,'Gemeenschappelijke ruimten'!K$12:K$36,'Gemeenschappelijke ruimten'!L$12:L$36,"")</f>
        <v/>
      </c>
      <c r="AG43" s="61" t="str">
        <f>_xlfn.XLOOKUP($B43,'Gemeenschappelijke ruimten'!M$12:M$36,'Gemeenschappelijke ruimten'!N$12:N$36,"")</f>
        <v/>
      </c>
      <c r="AH43" s="61" t="str">
        <f>_xlfn.XLOOKUP($B43,'Gemeenschappelijke ruimten'!O$12:O$36,'Gemeenschappelijke ruimten'!P$12:P$36,"")</f>
        <v/>
      </c>
    </row>
    <row r="44" spans="1:34" x14ac:dyDescent="0.25">
      <c r="A44" s="56">
        <v>24</v>
      </c>
      <c r="B44" s="86" t="str">
        <f t="shared" si="7"/>
        <v/>
      </c>
      <c r="C44" s="9"/>
      <c r="D44" s="12"/>
      <c r="E44" s="12"/>
      <c r="F44" s="13" t="str">
        <f t="shared" si="0"/>
        <v/>
      </c>
      <c r="G44" s="20"/>
      <c r="H44" s="57">
        <f t="shared" si="8"/>
        <v>0</v>
      </c>
      <c r="I44" s="5"/>
      <c r="J44" t="str">
        <f t="shared" si="1"/>
        <v/>
      </c>
      <c r="K44">
        <f t="shared" si="2"/>
        <v>0</v>
      </c>
      <c r="L44">
        <f t="shared" si="3"/>
        <v>0</v>
      </c>
      <c r="M44">
        <f t="shared" si="4"/>
        <v>0</v>
      </c>
      <c r="N44">
        <f t="shared" si="5"/>
        <v>0</v>
      </c>
      <c r="O44" t="str">
        <f t="shared" si="6"/>
        <v/>
      </c>
      <c r="AA44" s="61">
        <f>'Gemeenschappelijke ruimten'!$H$4*PRODUCT(D44:E44)/SUMPRODUCT(E$21:E$100,D$21:D$100)</f>
        <v>0</v>
      </c>
      <c r="AB44" s="61" t="str">
        <f>_xlfn.XLOOKUP($B44,'Gemeenschappelijke ruimten'!C$12:C$36,'Gemeenschappelijke ruimten'!D$12:D$36,"")</f>
        <v/>
      </c>
      <c r="AC44" s="61" t="str">
        <f>_xlfn.XLOOKUP($B44,'Gemeenschappelijke ruimten'!E$12:E$36,'Gemeenschappelijke ruimten'!F$12:F$36,"")</f>
        <v/>
      </c>
      <c r="AD44" s="61" t="str">
        <f>_xlfn.XLOOKUP($B44,'Gemeenschappelijke ruimten'!G$12:G$36,'Gemeenschappelijke ruimten'!H$12:H$36,"")</f>
        <v/>
      </c>
      <c r="AE44" s="61" t="str">
        <f>_xlfn.XLOOKUP($B44,'Gemeenschappelijke ruimten'!I$12:I$36,'Gemeenschappelijke ruimten'!J$12:J$36,"")</f>
        <v/>
      </c>
      <c r="AF44" s="61" t="str">
        <f>_xlfn.XLOOKUP($B44,'Gemeenschappelijke ruimten'!K$12:K$36,'Gemeenschappelijke ruimten'!L$12:L$36,"")</f>
        <v/>
      </c>
      <c r="AG44" s="61" t="str">
        <f>_xlfn.XLOOKUP($B44,'Gemeenschappelijke ruimten'!M$12:M$36,'Gemeenschappelijke ruimten'!N$12:N$36,"")</f>
        <v/>
      </c>
      <c r="AH44" s="61" t="str">
        <f>_xlfn.XLOOKUP($B44,'Gemeenschappelijke ruimten'!O$12:O$36,'Gemeenschappelijke ruimten'!P$12:P$36,"")</f>
        <v/>
      </c>
    </row>
    <row r="45" spans="1:34" x14ac:dyDescent="0.25">
      <c r="A45" s="56">
        <v>25</v>
      </c>
      <c r="B45" s="86" t="str">
        <f t="shared" si="7"/>
        <v/>
      </c>
      <c r="C45" s="9"/>
      <c r="D45" s="12"/>
      <c r="E45" s="12"/>
      <c r="F45" s="13" t="str">
        <f t="shared" si="0"/>
        <v/>
      </c>
      <c r="G45" s="20"/>
      <c r="H45" s="57">
        <f t="shared" si="8"/>
        <v>0</v>
      </c>
      <c r="I45" s="5"/>
      <c r="J45" t="str">
        <f t="shared" si="1"/>
        <v/>
      </c>
      <c r="K45">
        <f t="shared" si="2"/>
        <v>0</v>
      </c>
      <c r="L45">
        <f t="shared" si="3"/>
        <v>0</v>
      </c>
      <c r="M45">
        <f t="shared" si="4"/>
        <v>0</v>
      </c>
      <c r="N45">
        <f t="shared" si="5"/>
        <v>0</v>
      </c>
      <c r="O45" t="str">
        <f t="shared" si="6"/>
        <v/>
      </c>
      <c r="AA45" s="61">
        <f>'Gemeenschappelijke ruimten'!$H$4*PRODUCT(D45:E45)/SUMPRODUCT(E$21:E$100,D$21:D$100)</f>
        <v>0</v>
      </c>
      <c r="AB45" s="61" t="str">
        <f>_xlfn.XLOOKUP($B45,'Gemeenschappelijke ruimten'!C$12:C$36,'Gemeenschappelijke ruimten'!D$12:D$36,"")</f>
        <v/>
      </c>
      <c r="AC45" s="61" t="str">
        <f>_xlfn.XLOOKUP($B45,'Gemeenschappelijke ruimten'!E$12:E$36,'Gemeenschappelijke ruimten'!F$12:F$36,"")</f>
        <v/>
      </c>
      <c r="AD45" s="61" t="str">
        <f>_xlfn.XLOOKUP($B45,'Gemeenschappelijke ruimten'!G$12:G$36,'Gemeenschappelijke ruimten'!H$12:H$36,"")</f>
        <v/>
      </c>
      <c r="AE45" s="61" t="str">
        <f>_xlfn.XLOOKUP($B45,'Gemeenschappelijke ruimten'!I$12:I$36,'Gemeenschappelijke ruimten'!J$12:J$36,"")</f>
        <v/>
      </c>
      <c r="AF45" s="61" t="str">
        <f>_xlfn.XLOOKUP($B45,'Gemeenschappelijke ruimten'!K$12:K$36,'Gemeenschappelijke ruimten'!L$12:L$36,"")</f>
        <v/>
      </c>
      <c r="AG45" s="61" t="str">
        <f>_xlfn.XLOOKUP($B45,'Gemeenschappelijke ruimten'!M$12:M$36,'Gemeenschappelijke ruimten'!N$12:N$36,"")</f>
        <v/>
      </c>
      <c r="AH45" s="61" t="str">
        <f>_xlfn.XLOOKUP($B45,'Gemeenschappelijke ruimten'!O$12:O$36,'Gemeenschappelijke ruimten'!P$12:P$36,"")</f>
        <v/>
      </c>
    </row>
    <row r="46" spans="1:34" x14ac:dyDescent="0.25">
      <c r="A46" s="56">
        <v>26</v>
      </c>
      <c r="B46" s="86" t="str">
        <f t="shared" si="7"/>
        <v/>
      </c>
      <c r="C46" s="9"/>
      <c r="D46" s="12"/>
      <c r="E46" s="12"/>
      <c r="F46" s="13" t="str">
        <f t="shared" si="0"/>
        <v/>
      </c>
      <c r="G46" s="20"/>
      <c r="H46" s="57">
        <f t="shared" si="8"/>
        <v>0</v>
      </c>
      <c r="I46" s="5"/>
      <c r="J46" t="str">
        <f t="shared" si="1"/>
        <v/>
      </c>
      <c r="K46">
        <f t="shared" si="2"/>
        <v>0</v>
      </c>
      <c r="L46">
        <f t="shared" si="3"/>
        <v>0</v>
      </c>
      <c r="M46">
        <f t="shared" si="4"/>
        <v>0</v>
      </c>
      <c r="N46">
        <f t="shared" si="5"/>
        <v>0</v>
      </c>
      <c r="O46" t="str">
        <f t="shared" si="6"/>
        <v/>
      </c>
      <c r="AA46" s="61">
        <f>'Gemeenschappelijke ruimten'!$H$4*PRODUCT(D46:E46)/SUMPRODUCT(E$21:E$100,D$21:D$100)</f>
        <v>0</v>
      </c>
      <c r="AB46" s="61" t="str">
        <f>_xlfn.XLOOKUP($B46,'Gemeenschappelijke ruimten'!C$12:C$36,'Gemeenschappelijke ruimten'!D$12:D$36,"")</f>
        <v/>
      </c>
      <c r="AC46" s="61" t="str">
        <f>_xlfn.XLOOKUP($B46,'Gemeenschappelijke ruimten'!E$12:E$36,'Gemeenschappelijke ruimten'!F$12:F$36,"")</f>
        <v/>
      </c>
      <c r="AD46" s="61" t="str">
        <f>_xlfn.XLOOKUP($B46,'Gemeenschappelijke ruimten'!G$12:G$36,'Gemeenschappelijke ruimten'!H$12:H$36,"")</f>
        <v/>
      </c>
      <c r="AE46" s="61" t="str">
        <f>_xlfn.XLOOKUP($B46,'Gemeenschappelijke ruimten'!I$12:I$36,'Gemeenschappelijke ruimten'!J$12:J$36,"")</f>
        <v/>
      </c>
      <c r="AF46" s="61" t="str">
        <f>_xlfn.XLOOKUP($B46,'Gemeenschappelijke ruimten'!K$12:K$36,'Gemeenschappelijke ruimten'!L$12:L$36,"")</f>
        <v/>
      </c>
      <c r="AG46" s="61" t="str">
        <f>_xlfn.XLOOKUP($B46,'Gemeenschappelijke ruimten'!M$12:M$36,'Gemeenschappelijke ruimten'!N$12:N$36,"")</f>
        <v/>
      </c>
      <c r="AH46" s="61" t="str">
        <f>_xlfn.XLOOKUP($B46,'Gemeenschappelijke ruimten'!O$12:O$36,'Gemeenschappelijke ruimten'!P$12:P$36,"")</f>
        <v/>
      </c>
    </row>
    <row r="47" spans="1:34" x14ac:dyDescent="0.25">
      <c r="A47" s="56">
        <v>27</v>
      </c>
      <c r="B47" s="86" t="str">
        <f t="shared" si="7"/>
        <v/>
      </c>
      <c r="C47" s="9"/>
      <c r="D47" s="12"/>
      <c r="E47" s="12"/>
      <c r="F47" s="13" t="str">
        <f t="shared" si="0"/>
        <v/>
      </c>
      <c r="G47" s="20"/>
      <c r="H47" s="57">
        <f t="shared" si="8"/>
        <v>0</v>
      </c>
      <c r="I47" s="5"/>
      <c r="J47" t="str">
        <f t="shared" si="1"/>
        <v/>
      </c>
      <c r="K47">
        <f t="shared" si="2"/>
        <v>0</v>
      </c>
      <c r="L47">
        <f t="shared" si="3"/>
        <v>0</v>
      </c>
      <c r="M47">
        <f t="shared" si="4"/>
        <v>0</v>
      </c>
      <c r="N47">
        <f t="shared" si="5"/>
        <v>0</v>
      </c>
      <c r="O47" t="str">
        <f t="shared" si="6"/>
        <v/>
      </c>
      <c r="AA47" s="61">
        <f>'Gemeenschappelijke ruimten'!$H$4*PRODUCT(D47:E47)/SUMPRODUCT(E$21:E$100,D$21:D$100)</f>
        <v>0</v>
      </c>
      <c r="AB47" s="61" t="str">
        <f>_xlfn.XLOOKUP($B47,'Gemeenschappelijke ruimten'!C$12:C$36,'Gemeenschappelijke ruimten'!D$12:D$36,"")</f>
        <v/>
      </c>
      <c r="AC47" s="61" t="str">
        <f>_xlfn.XLOOKUP($B47,'Gemeenschappelijke ruimten'!E$12:E$36,'Gemeenschappelijke ruimten'!F$12:F$36,"")</f>
        <v/>
      </c>
      <c r="AD47" s="61" t="str">
        <f>_xlfn.XLOOKUP($B47,'Gemeenschappelijke ruimten'!G$12:G$36,'Gemeenschappelijke ruimten'!H$12:H$36,"")</f>
        <v/>
      </c>
      <c r="AE47" s="61" t="str">
        <f>_xlfn.XLOOKUP($B47,'Gemeenschappelijke ruimten'!I$12:I$36,'Gemeenschappelijke ruimten'!J$12:J$36,"")</f>
        <v/>
      </c>
      <c r="AF47" s="61" t="str">
        <f>_xlfn.XLOOKUP($B47,'Gemeenschappelijke ruimten'!K$12:K$36,'Gemeenschappelijke ruimten'!L$12:L$36,"")</f>
        <v/>
      </c>
      <c r="AG47" s="61" t="str">
        <f>_xlfn.XLOOKUP($B47,'Gemeenschappelijke ruimten'!M$12:M$36,'Gemeenschappelijke ruimten'!N$12:N$36,"")</f>
        <v/>
      </c>
      <c r="AH47" s="61" t="str">
        <f>_xlfn.XLOOKUP($B47,'Gemeenschappelijke ruimten'!O$12:O$36,'Gemeenschappelijke ruimten'!P$12:P$36,"")</f>
        <v/>
      </c>
    </row>
    <row r="48" spans="1:34" x14ac:dyDescent="0.25">
      <c r="A48" s="56">
        <v>28</v>
      </c>
      <c r="B48" s="86" t="str">
        <f t="shared" si="7"/>
        <v/>
      </c>
      <c r="C48" s="9"/>
      <c r="D48" s="12"/>
      <c r="E48" s="12"/>
      <c r="F48" s="13" t="str">
        <f t="shared" si="0"/>
        <v/>
      </c>
      <c r="G48" s="20"/>
      <c r="H48" s="57">
        <f t="shared" si="8"/>
        <v>0</v>
      </c>
      <c r="I48" s="5"/>
      <c r="J48" t="str">
        <f t="shared" si="1"/>
        <v/>
      </c>
      <c r="K48">
        <f t="shared" si="2"/>
        <v>0</v>
      </c>
      <c r="L48">
        <f t="shared" si="3"/>
        <v>0</v>
      </c>
      <c r="M48">
        <f t="shared" si="4"/>
        <v>0</v>
      </c>
      <c r="N48">
        <f t="shared" si="5"/>
        <v>0</v>
      </c>
      <c r="O48" t="str">
        <f t="shared" si="6"/>
        <v/>
      </c>
      <c r="AA48" s="61">
        <f>'Gemeenschappelijke ruimten'!$H$4*PRODUCT(D48:E48)/SUMPRODUCT(E$21:E$100,D$21:D$100)</f>
        <v>0</v>
      </c>
      <c r="AB48" s="61" t="str">
        <f>_xlfn.XLOOKUP($B48,'Gemeenschappelijke ruimten'!C$12:C$36,'Gemeenschappelijke ruimten'!D$12:D$36,"")</f>
        <v/>
      </c>
      <c r="AC48" s="61" t="str">
        <f>_xlfn.XLOOKUP($B48,'Gemeenschappelijke ruimten'!E$12:E$36,'Gemeenschappelijke ruimten'!F$12:F$36,"")</f>
        <v/>
      </c>
      <c r="AD48" s="61" t="str">
        <f>_xlfn.XLOOKUP($B48,'Gemeenschappelijke ruimten'!G$12:G$36,'Gemeenschappelijke ruimten'!H$12:H$36,"")</f>
        <v/>
      </c>
      <c r="AE48" s="61" t="str">
        <f>_xlfn.XLOOKUP($B48,'Gemeenschappelijke ruimten'!I$12:I$36,'Gemeenschappelijke ruimten'!J$12:J$36,"")</f>
        <v/>
      </c>
      <c r="AF48" s="61" t="str">
        <f>_xlfn.XLOOKUP($B48,'Gemeenschappelijke ruimten'!K$12:K$36,'Gemeenschappelijke ruimten'!L$12:L$36,"")</f>
        <v/>
      </c>
      <c r="AG48" s="61" t="str">
        <f>_xlfn.XLOOKUP($B48,'Gemeenschappelijke ruimten'!M$12:M$36,'Gemeenschappelijke ruimten'!N$12:N$36,"")</f>
        <v/>
      </c>
      <c r="AH48" s="61" t="str">
        <f>_xlfn.XLOOKUP($B48,'Gemeenschappelijke ruimten'!O$12:O$36,'Gemeenschappelijke ruimten'!P$12:P$36,"")</f>
        <v/>
      </c>
    </row>
    <row r="49" spans="1:34" x14ac:dyDescent="0.25">
      <c r="A49" s="56">
        <v>29</v>
      </c>
      <c r="B49" s="86" t="str">
        <f t="shared" si="7"/>
        <v/>
      </c>
      <c r="C49" s="9"/>
      <c r="D49" s="12"/>
      <c r="E49" s="12"/>
      <c r="F49" s="13" t="str">
        <f t="shared" si="0"/>
        <v/>
      </c>
      <c r="G49" s="20"/>
      <c r="H49" s="57">
        <f t="shared" si="8"/>
        <v>0</v>
      </c>
      <c r="I49" s="5"/>
      <c r="J49" t="str">
        <f t="shared" si="1"/>
        <v/>
      </c>
      <c r="K49">
        <f t="shared" si="2"/>
        <v>0</v>
      </c>
      <c r="L49">
        <f t="shared" si="3"/>
        <v>0</v>
      </c>
      <c r="M49">
        <f t="shared" si="4"/>
        <v>0</v>
      </c>
      <c r="N49">
        <f t="shared" si="5"/>
        <v>0</v>
      </c>
      <c r="O49" t="str">
        <f t="shared" si="6"/>
        <v/>
      </c>
      <c r="AA49" s="61">
        <f>'Gemeenschappelijke ruimten'!$H$4*PRODUCT(D49:E49)/SUMPRODUCT(E$21:E$100,D$21:D$100)</f>
        <v>0</v>
      </c>
      <c r="AB49" s="61" t="str">
        <f>_xlfn.XLOOKUP($B49,'Gemeenschappelijke ruimten'!C$12:C$36,'Gemeenschappelijke ruimten'!D$12:D$36,"")</f>
        <v/>
      </c>
      <c r="AC49" s="61" t="str">
        <f>_xlfn.XLOOKUP($B49,'Gemeenschappelijke ruimten'!E$12:E$36,'Gemeenschappelijke ruimten'!F$12:F$36,"")</f>
        <v/>
      </c>
      <c r="AD49" s="61" t="str">
        <f>_xlfn.XLOOKUP($B49,'Gemeenschappelijke ruimten'!G$12:G$36,'Gemeenschappelijke ruimten'!H$12:H$36,"")</f>
        <v/>
      </c>
      <c r="AE49" s="61" t="str">
        <f>_xlfn.XLOOKUP($B49,'Gemeenschappelijke ruimten'!I$12:I$36,'Gemeenschappelijke ruimten'!J$12:J$36,"")</f>
        <v/>
      </c>
      <c r="AF49" s="61" t="str">
        <f>_xlfn.XLOOKUP($B49,'Gemeenschappelijke ruimten'!K$12:K$36,'Gemeenschappelijke ruimten'!L$12:L$36,"")</f>
        <v/>
      </c>
      <c r="AG49" s="61" t="str">
        <f>_xlfn.XLOOKUP($B49,'Gemeenschappelijke ruimten'!M$12:M$36,'Gemeenschappelijke ruimten'!N$12:N$36,"")</f>
        <v/>
      </c>
      <c r="AH49" s="61" t="str">
        <f>_xlfn.XLOOKUP($B49,'Gemeenschappelijke ruimten'!O$12:O$36,'Gemeenschappelijke ruimten'!P$12:P$36,"")</f>
        <v/>
      </c>
    </row>
    <row r="50" spans="1:34" x14ac:dyDescent="0.25">
      <c r="A50" s="56">
        <v>30</v>
      </c>
      <c r="B50" s="86" t="str">
        <f t="shared" si="7"/>
        <v/>
      </c>
      <c r="C50" s="9"/>
      <c r="D50" s="12"/>
      <c r="E50" s="12"/>
      <c r="F50" s="13" t="str">
        <f t="shared" si="0"/>
        <v/>
      </c>
      <c r="G50" s="20"/>
      <c r="H50" s="57">
        <f t="shared" si="8"/>
        <v>0</v>
      </c>
      <c r="I50" s="5"/>
      <c r="J50" t="str">
        <f t="shared" si="1"/>
        <v/>
      </c>
      <c r="K50">
        <f t="shared" si="2"/>
        <v>0</v>
      </c>
      <c r="L50">
        <f t="shared" si="3"/>
        <v>0</v>
      </c>
      <c r="M50">
        <f t="shared" si="4"/>
        <v>0</v>
      </c>
      <c r="N50">
        <f t="shared" si="5"/>
        <v>0</v>
      </c>
      <c r="O50" t="str">
        <f t="shared" si="6"/>
        <v/>
      </c>
      <c r="AA50" s="61">
        <f>'Gemeenschappelijke ruimten'!$H$4*PRODUCT(D50:E50)/SUMPRODUCT(E$21:E$100,D$21:D$100)</f>
        <v>0</v>
      </c>
      <c r="AB50" s="61" t="str">
        <f>_xlfn.XLOOKUP($B50,'Gemeenschappelijke ruimten'!C$12:C$36,'Gemeenschappelijke ruimten'!D$12:D$36,"")</f>
        <v/>
      </c>
      <c r="AC50" s="61" t="str">
        <f>_xlfn.XLOOKUP($B50,'Gemeenschappelijke ruimten'!E$12:E$36,'Gemeenschappelijke ruimten'!F$12:F$36,"")</f>
        <v/>
      </c>
      <c r="AD50" s="61" t="str">
        <f>_xlfn.XLOOKUP($B50,'Gemeenschappelijke ruimten'!G$12:G$36,'Gemeenschappelijke ruimten'!H$12:H$36,"")</f>
        <v/>
      </c>
      <c r="AE50" s="61" t="str">
        <f>_xlfn.XLOOKUP($B50,'Gemeenschappelijke ruimten'!I$12:I$36,'Gemeenschappelijke ruimten'!J$12:J$36,"")</f>
        <v/>
      </c>
      <c r="AF50" s="61" t="str">
        <f>_xlfn.XLOOKUP($B50,'Gemeenschappelijke ruimten'!K$12:K$36,'Gemeenschappelijke ruimten'!L$12:L$36,"")</f>
        <v/>
      </c>
      <c r="AG50" s="61" t="str">
        <f>_xlfn.XLOOKUP($B50,'Gemeenschappelijke ruimten'!M$12:M$36,'Gemeenschappelijke ruimten'!N$12:N$36,"")</f>
        <v/>
      </c>
      <c r="AH50" s="61" t="str">
        <f>_xlfn.XLOOKUP($B50,'Gemeenschappelijke ruimten'!O$12:O$36,'Gemeenschappelijke ruimten'!P$12:P$36,"")</f>
        <v/>
      </c>
    </row>
    <row r="51" spans="1:34" x14ac:dyDescent="0.25">
      <c r="A51" s="56">
        <v>31</v>
      </c>
      <c r="B51" s="86" t="str">
        <f t="shared" si="7"/>
        <v/>
      </c>
      <c r="C51" s="9"/>
      <c r="D51" s="12"/>
      <c r="E51" s="12"/>
      <c r="F51" s="13" t="str">
        <f t="shared" si="0"/>
        <v/>
      </c>
      <c r="G51" s="20"/>
      <c r="H51" s="57">
        <f t="shared" si="8"/>
        <v>0</v>
      </c>
      <c r="I51" s="5"/>
      <c r="J51" t="str">
        <f t="shared" si="1"/>
        <v/>
      </c>
      <c r="K51">
        <f t="shared" si="2"/>
        <v>0</v>
      </c>
      <c r="L51">
        <f t="shared" si="3"/>
        <v>0</v>
      </c>
      <c r="M51">
        <f t="shared" si="4"/>
        <v>0</v>
      </c>
      <c r="N51">
        <f t="shared" si="5"/>
        <v>0</v>
      </c>
      <c r="O51" t="str">
        <f t="shared" si="6"/>
        <v/>
      </c>
      <c r="AA51" s="61">
        <f>'Gemeenschappelijke ruimten'!$H$4*PRODUCT(D51:E51)/SUMPRODUCT(E$21:E$100,D$21:D$100)</f>
        <v>0</v>
      </c>
      <c r="AB51" s="61" t="str">
        <f>_xlfn.XLOOKUP($B51,'Gemeenschappelijke ruimten'!C$12:C$36,'Gemeenschappelijke ruimten'!D$12:D$36,"")</f>
        <v/>
      </c>
      <c r="AC51" s="61" t="str">
        <f>_xlfn.XLOOKUP($B51,'Gemeenschappelijke ruimten'!E$12:E$36,'Gemeenschappelijke ruimten'!F$12:F$36,"")</f>
        <v/>
      </c>
      <c r="AD51" s="61" t="str">
        <f>_xlfn.XLOOKUP($B51,'Gemeenschappelijke ruimten'!G$12:G$36,'Gemeenschappelijke ruimten'!H$12:H$36,"")</f>
        <v/>
      </c>
      <c r="AE51" s="61" t="str">
        <f>_xlfn.XLOOKUP($B51,'Gemeenschappelijke ruimten'!I$12:I$36,'Gemeenschappelijke ruimten'!J$12:J$36,"")</f>
        <v/>
      </c>
      <c r="AF51" s="61" t="str">
        <f>_xlfn.XLOOKUP($B51,'Gemeenschappelijke ruimten'!K$12:K$36,'Gemeenschappelijke ruimten'!L$12:L$36,"")</f>
        <v/>
      </c>
      <c r="AG51" s="61" t="str">
        <f>_xlfn.XLOOKUP($B51,'Gemeenschappelijke ruimten'!M$12:M$36,'Gemeenschappelijke ruimten'!N$12:N$36,"")</f>
        <v/>
      </c>
      <c r="AH51" s="61" t="str">
        <f>_xlfn.XLOOKUP($B51,'Gemeenschappelijke ruimten'!O$12:O$36,'Gemeenschappelijke ruimten'!P$12:P$36,"")</f>
        <v/>
      </c>
    </row>
    <row r="52" spans="1:34" x14ac:dyDescent="0.25">
      <c r="A52" s="56">
        <v>32</v>
      </c>
      <c r="B52" s="86" t="str">
        <f t="shared" si="7"/>
        <v/>
      </c>
      <c r="C52" s="9"/>
      <c r="D52" s="12"/>
      <c r="E52" s="12"/>
      <c r="F52" s="13" t="str">
        <f t="shared" si="0"/>
        <v/>
      </c>
      <c r="G52" s="20"/>
      <c r="H52" s="57">
        <f t="shared" si="8"/>
        <v>0</v>
      </c>
      <c r="I52" s="5"/>
      <c r="J52" t="str">
        <f t="shared" si="1"/>
        <v/>
      </c>
      <c r="K52">
        <f t="shared" si="2"/>
        <v>0</v>
      </c>
      <c r="L52">
        <f t="shared" si="3"/>
        <v>0</v>
      </c>
      <c r="M52">
        <f t="shared" si="4"/>
        <v>0</v>
      </c>
      <c r="N52">
        <f t="shared" si="5"/>
        <v>0</v>
      </c>
      <c r="O52" t="str">
        <f t="shared" si="6"/>
        <v/>
      </c>
      <c r="AA52" s="61">
        <f>'Gemeenschappelijke ruimten'!$H$4*PRODUCT(D52:E52)/SUMPRODUCT(E$21:E$100,D$21:D$100)</f>
        <v>0</v>
      </c>
      <c r="AB52" s="61" t="str">
        <f>_xlfn.XLOOKUP($B52,'Gemeenschappelijke ruimten'!C$12:C$36,'Gemeenschappelijke ruimten'!D$12:D$36,"")</f>
        <v/>
      </c>
      <c r="AC52" s="61" t="str">
        <f>_xlfn.XLOOKUP($B52,'Gemeenschappelijke ruimten'!E$12:E$36,'Gemeenschappelijke ruimten'!F$12:F$36,"")</f>
        <v/>
      </c>
      <c r="AD52" s="61" t="str">
        <f>_xlfn.XLOOKUP($B52,'Gemeenschappelijke ruimten'!G$12:G$36,'Gemeenschappelijke ruimten'!H$12:H$36,"")</f>
        <v/>
      </c>
      <c r="AE52" s="61" t="str">
        <f>_xlfn.XLOOKUP($B52,'Gemeenschappelijke ruimten'!I$12:I$36,'Gemeenschappelijke ruimten'!J$12:J$36,"")</f>
        <v/>
      </c>
      <c r="AF52" s="61" t="str">
        <f>_xlfn.XLOOKUP($B52,'Gemeenschappelijke ruimten'!K$12:K$36,'Gemeenschappelijke ruimten'!L$12:L$36,"")</f>
        <v/>
      </c>
      <c r="AG52" s="61" t="str">
        <f>_xlfn.XLOOKUP($B52,'Gemeenschappelijke ruimten'!M$12:M$36,'Gemeenschappelijke ruimten'!N$12:N$36,"")</f>
        <v/>
      </c>
      <c r="AH52" s="61" t="str">
        <f>_xlfn.XLOOKUP($B52,'Gemeenschappelijke ruimten'!O$12:O$36,'Gemeenschappelijke ruimten'!P$12:P$36,"")</f>
        <v/>
      </c>
    </row>
    <row r="53" spans="1:34" x14ac:dyDescent="0.25">
      <c r="A53" s="56">
        <v>33</v>
      </c>
      <c r="B53" s="86" t="str">
        <f t="shared" si="7"/>
        <v/>
      </c>
      <c r="C53" s="9"/>
      <c r="D53" s="12"/>
      <c r="E53" s="12"/>
      <c r="F53" s="13" t="str">
        <f t="shared" ref="F53:F84" si="9">IF(C53=$D$216,K53,IF(C53=$D$217,L53,IF(C53=$D$222,M53,J53)))</f>
        <v/>
      </c>
      <c r="G53" s="20"/>
      <c r="H53" s="57">
        <f t="shared" si="8"/>
        <v>0</v>
      </c>
      <c r="I53" s="5"/>
      <c r="J53" t="str">
        <f t="shared" ref="J53:J84" si="10">IF(C53="","",VLOOKUP(C53,$D$216:$E$227,2,FALSE))</f>
        <v/>
      </c>
      <c r="K53">
        <f t="shared" ref="K53:K84" si="11">IF(C53=$D$216,IF(E53&lt;60,1.6+0.015*(60-E53),1.6),0)</f>
        <v>0</v>
      </c>
      <c r="L53">
        <f t="shared" ref="L53:L84" si="12">IF(C53=$D$217,IF(E53&lt;80,1.6+0.015*(80-E53),1.6),0)</f>
        <v>0</v>
      </c>
      <c r="M53">
        <f t="shared" ref="M53:M84" si="13">IF(C53=$D$222,IF(($D$17/$D$16)&gt;2.5,1.55+0.75*($D$17/$D$16-2.5),1.55),0)</f>
        <v>0</v>
      </c>
      <c r="N53">
        <f t="shared" ref="N53:N84" si="14">IFERROR(H53+D53*E53,"")</f>
        <v>0</v>
      </c>
      <c r="O53" t="str">
        <f t="shared" ref="O53:O84" si="15">IF(C53="","",IF(C53=$D$221,100,IF(C53=$D$227,200,1)))</f>
        <v/>
      </c>
      <c r="AA53" s="61">
        <f>'Gemeenschappelijke ruimten'!$H$4*PRODUCT(D53:E53)/SUMPRODUCT(E$21:E$100,D$21:D$100)</f>
        <v>0</v>
      </c>
      <c r="AB53" s="61" t="str">
        <f>_xlfn.XLOOKUP($B53,'Gemeenschappelijke ruimten'!C$12:C$36,'Gemeenschappelijke ruimten'!D$12:D$36,"")</f>
        <v/>
      </c>
      <c r="AC53" s="61" t="str">
        <f>_xlfn.XLOOKUP($B53,'Gemeenschappelijke ruimten'!E$12:E$36,'Gemeenschappelijke ruimten'!F$12:F$36,"")</f>
        <v/>
      </c>
      <c r="AD53" s="61" t="str">
        <f>_xlfn.XLOOKUP($B53,'Gemeenschappelijke ruimten'!G$12:G$36,'Gemeenschappelijke ruimten'!H$12:H$36,"")</f>
        <v/>
      </c>
      <c r="AE53" s="61" t="str">
        <f>_xlfn.XLOOKUP($B53,'Gemeenschappelijke ruimten'!I$12:I$36,'Gemeenschappelijke ruimten'!J$12:J$36,"")</f>
        <v/>
      </c>
      <c r="AF53" s="61" t="str">
        <f>_xlfn.XLOOKUP($B53,'Gemeenschappelijke ruimten'!K$12:K$36,'Gemeenschappelijke ruimten'!L$12:L$36,"")</f>
        <v/>
      </c>
      <c r="AG53" s="61" t="str">
        <f>_xlfn.XLOOKUP($B53,'Gemeenschappelijke ruimten'!M$12:M$36,'Gemeenschappelijke ruimten'!N$12:N$36,"")</f>
        <v/>
      </c>
      <c r="AH53" s="61" t="str">
        <f>_xlfn.XLOOKUP($B53,'Gemeenschappelijke ruimten'!O$12:O$36,'Gemeenschappelijke ruimten'!P$12:P$36,"")</f>
        <v/>
      </c>
    </row>
    <row r="54" spans="1:34" x14ac:dyDescent="0.25">
      <c r="A54" s="56">
        <v>34</v>
      </c>
      <c r="B54" s="86" t="str">
        <f t="shared" si="7"/>
        <v/>
      </c>
      <c r="C54" s="9"/>
      <c r="D54" s="12"/>
      <c r="E54" s="12"/>
      <c r="F54" s="13" t="str">
        <f t="shared" si="9"/>
        <v/>
      </c>
      <c r="G54" s="20"/>
      <c r="H54" s="57">
        <f t="shared" si="8"/>
        <v>0</v>
      </c>
      <c r="I54" s="5"/>
      <c r="J54" t="str">
        <f t="shared" si="10"/>
        <v/>
      </c>
      <c r="K54">
        <f t="shared" si="11"/>
        <v>0</v>
      </c>
      <c r="L54">
        <f t="shared" si="12"/>
        <v>0</v>
      </c>
      <c r="M54">
        <f t="shared" si="13"/>
        <v>0</v>
      </c>
      <c r="N54">
        <f t="shared" si="14"/>
        <v>0</v>
      </c>
      <c r="O54" t="str">
        <f t="shared" si="15"/>
        <v/>
      </c>
      <c r="AA54" s="61">
        <f>'Gemeenschappelijke ruimten'!$H$4*PRODUCT(D54:E54)/SUMPRODUCT(E$21:E$100,D$21:D$100)</f>
        <v>0</v>
      </c>
      <c r="AB54" s="61" t="str">
        <f>_xlfn.XLOOKUP($B54,'Gemeenschappelijke ruimten'!C$12:C$36,'Gemeenschappelijke ruimten'!D$12:D$36,"")</f>
        <v/>
      </c>
      <c r="AC54" s="61" t="str">
        <f>_xlfn.XLOOKUP($B54,'Gemeenschappelijke ruimten'!E$12:E$36,'Gemeenschappelijke ruimten'!F$12:F$36,"")</f>
        <v/>
      </c>
      <c r="AD54" s="61" t="str">
        <f>_xlfn.XLOOKUP($B54,'Gemeenschappelijke ruimten'!G$12:G$36,'Gemeenschappelijke ruimten'!H$12:H$36,"")</f>
        <v/>
      </c>
      <c r="AE54" s="61" t="str">
        <f>_xlfn.XLOOKUP($B54,'Gemeenschappelijke ruimten'!I$12:I$36,'Gemeenschappelijke ruimten'!J$12:J$36,"")</f>
        <v/>
      </c>
      <c r="AF54" s="61" t="str">
        <f>_xlfn.XLOOKUP($B54,'Gemeenschappelijke ruimten'!K$12:K$36,'Gemeenschappelijke ruimten'!L$12:L$36,"")</f>
        <v/>
      </c>
      <c r="AG54" s="61" t="str">
        <f>_xlfn.XLOOKUP($B54,'Gemeenschappelijke ruimten'!M$12:M$36,'Gemeenschappelijke ruimten'!N$12:N$36,"")</f>
        <v/>
      </c>
      <c r="AH54" s="61" t="str">
        <f>_xlfn.XLOOKUP($B54,'Gemeenschappelijke ruimten'!O$12:O$36,'Gemeenschappelijke ruimten'!P$12:P$36,"")</f>
        <v/>
      </c>
    </row>
    <row r="55" spans="1:34" x14ac:dyDescent="0.25">
      <c r="A55" s="56">
        <v>35</v>
      </c>
      <c r="B55" s="86" t="str">
        <f t="shared" si="7"/>
        <v/>
      </c>
      <c r="C55" s="9"/>
      <c r="D55" s="12"/>
      <c r="E55" s="12"/>
      <c r="F55" s="13" t="str">
        <f t="shared" si="9"/>
        <v/>
      </c>
      <c r="G55" s="20"/>
      <c r="H55" s="57">
        <f t="shared" si="8"/>
        <v>0</v>
      </c>
      <c r="I55" s="5"/>
      <c r="J55" t="str">
        <f t="shared" si="10"/>
        <v/>
      </c>
      <c r="K55">
        <f t="shared" si="11"/>
        <v>0</v>
      </c>
      <c r="L55">
        <f t="shared" si="12"/>
        <v>0</v>
      </c>
      <c r="M55">
        <f t="shared" si="13"/>
        <v>0</v>
      </c>
      <c r="N55">
        <f t="shared" si="14"/>
        <v>0</v>
      </c>
      <c r="O55" t="str">
        <f t="shared" si="15"/>
        <v/>
      </c>
      <c r="AA55" s="61">
        <f>'Gemeenschappelijke ruimten'!$H$4*PRODUCT(D55:E55)/SUMPRODUCT(E$21:E$100,D$21:D$100)</f>
        <v>0</v>
      </c>
      <c r="AB55" s="61" t="str">
        <f>_xlfn.XLOOKUP($B55,'Gemeenschappelijke ruimten'!C$12:C$36,'Gemeenschappelijke ruimten'!D$12:D$36,"")</f>
        <v/>
      </c>
      <c r="AC55" s="61" t="str">
        <f>_xlfn.XLOOKUP($B55,'Gemeenschappelijke ruimten'!E$12:E$36,'Gemeenschappelijke ruimten'!F$12:F$36,"")</f>
        <v/>
      </c>
      <c r="AD55" s="61" t="str">
        <f>_xlfn.XLOOKUP($B55,'Gemeenschappelijke ruimten'!G$12:G$36,'Gemeenschappelijke ruimten'!H$12:H$36,"")</f>
        <v/>
      </c>
      <c r="AE55" s="61" t="str">
        <f>_xlfn.XLOOKUP($B55,'Gemeenschappelijke ruimten'!I$12:I$36,'Gemeenschappelijke ruimten'!J$12:J$36,"")</f>
        <v/>
      </c>
      <c r="AF55" s="61" t="str">
        <f>_xlfn.XLOOKUP($B55,'Gemeenschappelijke ruimten'!K$12:K$36,'Gemeenschappelijke ruimten'!L$12:L$36,"")</f>
        <v/>
      </c>
      <c r="AG55" s="61" t="str">
        <f>_xlfn.XLOOKUP($B55,'Gemeenschappelijke ruimten'!M$12:M$36,'Gemeenschappelijke ruimten'!N$12:N$36,"")</f>
        <v/>
      </c>
      <c r="AH55" s="61" t="str">
        <f>_xlfn.XLOOKUP($B55,'Gemeenschappelijke ruimten'!O$12:O$36,'Gemeenschappelijke ruimten'!P$12:P$36,"")</f>
        <v/>
      </c>
    </row>
    <row r="56" spans="1:34" x14ac:dyDescent="0.25">
      <c r="A56" s="56">
        <v>36</v>
      </c>
      <c r="B56" s="86" t="str">
        <f t="shared" si="7"/>
        <v/>
      </c>
      <c r="C56" s="9"/>
      <c r="D56" s="12"/>
      <c r="E56" s="12"/>
      <c r="F56" s="13" t="str">
        <f t="shared" si="9"/>
        <v/>
      </c>
      <c r="G56" s="20"/>
      <c r="H56" s="57">
        <f t="shared" si="8"/>
        <v>0</v>
      </c>
      <c r="I56" s="5"/>
      <c r="J56" t="str">
        <f t="shared" si="10"/>
        <v/>
      </c>
      <c r="K56">
        <f t="shared" si="11"/>
        <v>0</v>
      </c>
      <c r="L56">
        <f t="shared" si="12"/>
        <v>0</v>
      </c>
      <c r="M56">
        <f t="shared" si="13"/>
        <v>0</v>
      </c>
      <c r="N56">
        <f t="shared" si="14"/>
        <v>0</v>
      </c>
      <c r="O56" t="str">
        <f t="shared" si="15"/>
        <v/>
      </c>
      <c r="AA56" s="61">
        <f>'Gemeenschappelijke ruimten'!$H$4*PRODUCT(D56:E56)/SUMPRODUCT(E$21:E$100,D$21:D$100)</f>
        <v>0</v>
      </c>
      <c r="AB56" s="61" t="str">
        <f>_xlfn.XLOOKUP($B56,'Gemeenschappelijke ruimten'!C$12:C$36,'Gemeenschappelijke ruimten'!D$12:D$36,"")</f>
        <v/>
      </c>
      <c r="AC56" s="61" t="str">
        <f>_xlfn.XLOOKUP($B56,'Gemeenschappelijke ruimten'!E$12:E$36,'Gemeenschappelijke ruimten'!F$12:F$36,"")</f>
        <v/>
      </c>
      <c r="AD56" s="61" t="str">
        <f>_xlfn.XLOOKUP($B56,'Gemeenschappelijke ruimten'!G$12:G$36,'Gemeenschappelijke ruimten'!H$12:H$36,"")</f>
        <v/>
      </c>
      <c r="AE56" s="61" t="str">
        <f>_xlfn.XLOOKUP($B56,'Gemeenschappelijke ruimten'!I$12:I$36,'Gemeenschappelijke ruimten'!J$12:J$36,"")</f>
        <v/>
      </c>
      <c r="AF56" s="61" t="str">
        <f>_xlfn.XLOOKUP($B56,'Gemeenschappelijke ruimten'!K$12:K$36,'Gemeenschappelijke ruimten'!L$12:L$36,"")</f>
        <v/>
      </c>
      <c r="AG56" s="61" t="str">
        <f>_xlfn.XLOOKUP($B56,'Gemeenschappelijke ruimten'!M$12:M$36,'Gemeenschappelijke ruimten'!N$12:N$36,"")</f>
        <v/>
      </c>
      <c r="AH56" s="61" t="str">
        <f>_xlfn.XLOOKUP($B56,'Gemeenschappelijke ruimten'!O$12:O$36,'Gemeenschappelijke ruimten'!P$12:P$36,"")</f>
        <v/>
      </c>
    </row>
    <row r="57" spans="1:34" x14ac:dyDescent="0.25">
      <c r="A57" s="56">
        <v>37</v>
      </c>
      <c r="B57" s="86" t="str">
        <f t="shared" si="7"/>
        <v/>
      </c>
      <c r="C57" s="9"/>
      <c r="D57" s="12"/>
      <c r="E57" s="12"/>
      <c r="F57" s="13" t="str">
        <f t="shared" si="9"/>
        <v/>
      </c>
      <c r="G57" s="20"/>
      <c r="H57" s="57">
        <f t="shared" si="8"/>
        <v>0</v>
      </c>
      <c r="I57" s="5"/>
      <c r="J57" t="str">
        <f t="shared" si="10"/>
        <v/>
      </c>
      <c r="K57">
        <f t="shared" si="11"/>
        <v>0</v>
      </c>
      <c r="L57">
        <f t="shared" si="12"/>
        <v>0</v>
      </c>
      <c r="M57">
        <f t="shared" si="13"/>
        <v>0</v>
      </c>
      <c r="N57">
        <f t="shared" si="14"/>
        <v>0</v>
      </c>
      <c r="O57" t="str">
        <f t="shared" si="15"/>
        <v/>
      </c>
      <c r="AA57" s="61">
        <f>'Gemeenschappelijke ruimten'!$H$4*PRODUCT(D57:E57)/SUMPRODUCT(E$21:E$100,D$21:D$100)</f>
        <v>0</v>
      </c>
      <c r="AB57" s="61" t="str">
        <f>_xlfn.XLOOKUP($B57,'Gemeenschappelijke ruimten'!C$12:C$36,'Gemeenschappelijke ruimten'!D$12:D$36,"")</f>
        <v/>
      </c>
      <c r="AC57" s="61" t="str">
        <f>_xlfn.XLOOKUP($B57,'Gemeenschappelijke ruimten'!E$12:E$36,'Gemeenschappelijke ruimten'!F$12:F$36,"")</f>
        <v/>
      </c>
      <c r="AD57" s="61" t="str">
        <f>_xlfn.XLOOKUP($B57,'Gemeenschappelijke ruimten'!G$12:G$36,'Gemeenschappelijke ruimten'!H$12:H$36,"")</f>
        <v/>
      </c>
      <c r="AE57" s="61" t="str">
        <f>_xlfn.XLOOKUP($B57,'Gemeenschappelijke ruimten'!I$12:I$36,'Gemeenschappelijke ruimten'!J$12:J$36,"")</f>
        <v/>
      </c>
      <c r="AF57" s="61" t="str">
        <f>_xlfn.XLOOKUP($B57,'Gemeenschappelijke ruimten'!K$12:K$36,'Gemeenschappelijke ruimten'!L$12:L$36,"")</f>
        <v/>
      </c>
      <c r="AG57" s="61" t="str">
        <f>_xlfn.XLOOKUP($B57,'Gemeenschappelijke ruimten'!M$12:M$36,'Gemeenschappelijke ruimten'!N$12:N$36,"")</f>
        <v/>
      </c>
      <c r="AH57" s="61" t="str">
        <f>_xlfn.XLOOKUP($B57,'Gemeenschappelijke ruimten'!O$12:O$36,'Gemeenschappelijke ruimten'!P$12:P$36,"")</f>
        <v/>
      </c>
    </row>
    <row r="58" spans="1:34" x14ac:dyDescent="0.25">
      <c r="A58" s="56">
        <v>38</v>
      </c>
      <c r="B58" s="86" t="str">
        <f t="shared" si="7"/>
        <v/>
      </c>
      <c r="C58" s="9"/>
      <c r="D58" s="12"/>
      <c r="E58" s="12"/>
      <c r="F58" s="13" t="str">
        <f t="shared" si="9"/>
        <v/>
      </c>
      <c r="G58" s="20"/>
      <c r="H58" s="57">
        <f t="shared" si="8"/>
        <v>0</v>
      </c>
      <c r="I58" s="5"/>
      <c r="J58" t="str">
        <f t="shared" si="10"/>
        <v/>
      </c>
      <c r="K58">
        <f t="shared" si="11"/>
        <v>0</v>
      </c>
      <c r="L58">
        <f t="shared" si="12"/>
        <v>0</v>
      </c>
      <c r="M58">
        <f t="shared" si="13"/>
        <v>0</v>
      </c>
      <c r="N58">
        <f t="shared" si="14"/>
        <v>0</v>
      </c>
      <c r="O58" t="str">
        <f t="shared" si="15"/>
        <v/>
      </c>
      <c r="AA58" s="61">
        <f>'Gemeenschappelijke ruimten'!$H$4*PRODUCT(D58:E58)/SUMPRODUCT(E$21:E$100,D$21:D$100)</f>
        <v>0</v>
      </c>
      <c r="AB58" s="61" t="str">
        <f>_xlfn.XLOOKUP($B58,'Gemeenschappelijke ruimten'!C$12:C$36,'Gemeenschappelijke ruimten'!D$12:D$36,"")</f>
        <v/>
      </c>
      <c r="AC58" s="61" t="str">
        <f>_xlfn.XLOOKUP($B58,'Gemeenschappelijke ruimten'!E$12:E$36,'Gemeenschappelijke ruimten'!F$12:F$36,"")</f>
        <v/>
      </c>
      <c r="AD58" s="61" t="str">
        <f>_xlfn.XLOOKUP($B58,'Gemeenschappelijke ruimten'!G$12:G$36,'Gemeenschappelijke ruimten'!H$12:H$36,"")</f>
        <v/>
      </c>
      <c r="AE58" s="61" t="str">
        <f>_xlfn.XLOOKUP($B58,'Gemeenschappelijke ruimten'!I$12:I$36,'Gemeenschappelijke ruimten'!J$12:J$36,"")</f>
        <v/>
      </c>
      <c r="AF58" s="61" t="str">
        <f>_xlfn.XLOOKUP($B58,'Gemeenschappelijke ruimten'!K$12:K$36,'Gemeenschappelijke ruimten'!L$12:L$36,"")</f>
        <v/>
      </c>
      <c r="AG58" s="61" t="str">
        <f>_xlfn.XLOOKUP($B58,'Gemeenschappelijke ruimten'!M$12:M$36,'Gemeenschappelijke ruimten'!N$12:N$36,"")</f>
        <v/>
      </c>
      <c r="AH58" s="61" t="str">
        <f>_xlfn.XLOOKUP($B58,'Gemeenschappelijke ruimten'!O$12:O$36,'Gemeenschappelijke ruimten'!P$12:P$36,"")</f>
        <v/>
      </c>
    </row>
    <row r="59" spans="1:34" x14ac:dyDescent="0.25">
      <c r="A59" s="56">
        <v>39</v>
      </c>
      <c r="B59" s="86" t="str">
        <f t="shared" si="7"/>
        <v/>
      </c>
      <c r="C59" s="9"/>
      <c r="D59" s="12"/>
      <c r="E59" s="12"/>
      <c r="F59" s="13" t="str">
        <f t="shared" si="9"/>
        <v/>
      </c>
      <c r="G59" s="20"/>
      <c r="H59" s="57">
        <f t="shared" si="8"/>
        <v>0</v>
      </c>
      <c r="I59" s="5"/>
      <c r="J59" t="str">
        <f t="shared" si="10"/>
        <v/>
      </c>
      <c r="K59">
        <f t="shared" si="11"/>
        <v>0</v>
      </c>
      <c r="L59">
        <f t="shared" si="12"/>
        <v>0</v>
      </c>
      <c r="M59">
        <f t="shared" si="13"/>
        <v>0</v>
      </c>
      <c r="N59">
        <f t="shared" si="14"/>
        <v>0</v>
      </c>
      <c r="O59" t="str">
        <f t="shared" si="15"/>
        <v/>
      </c>
      <c r="AA59" s="61">
        <f>'Gemeenschappelijke ruimten'!$H$4*PRODUCT(D59:E59)/SUMPRODUCT(E$21:E$100,D$21:D$100)</f>
        <v>0</v>
      </c>
      <c r="AB59" s="61" t="str">
        <f>_xlfn.XLOOKUP($B59,'Gemeenschappelijke ruimten'!C$12:C$36,'Gemeenschappelijke ruimten'!D$12:D$36,"")</f>
        <v/>
      </c>
      <c r="AC59" s="61" t="str">
        <f>_xlfn.XLOOKUP($B59,'Gemeenschappelijke ruimten'!E$12:E$36,'Gemeenschappelijke ruimten'!F$12:F$36,"")</f>
        <v/>
      </c>
      <c r="AD59" s="61" t="str">
        <f>_xlfn.XLOOKUP($B59,'Gemeenschappelijke ruimten'!G$12:G$36,'Gemeenschappelijke ruimten'!H$12:H$36,"")</f>
        <v/>
      </c>
      <c r="AE59" s="61" t="str">
        <f>_xlfn.XLOOKUP($B59,'Gemeenschappelijke ruimten'!I$12:I$36,'Gemeenschappelijke ruimten'!J$12:J$36,"")</f>
        <v/>
      </c>
      <c r="AF59" s="61" t="str">
        <f>_xlfn.XLOOKUP($B59,'Gemeenschappelijke ruimten'!K$12:K$36,'Gemeenschappelijke ruimten'!L$12:L$36,"")</f>
        <v/>
      </c>
      <c r="AG59" s="61" t="str">
        <f>_xlfn.XLOOKUP($B59,'Gemeenschappelijke ruimten'!M$12:M$36,'Gemeenschappelijke ruimten'!N$12:N$36,"")</f>
        <v/>
      </c>
      <c r="AH59" s="61" t="str">
        <f>_xlfn.XLOOKUP($B59,'Gemeenschappelijke ruimten'!O$12:O$36,'Gemeenschappelijke ruimten'!P$12:P$36,"")</f>
        <v/>
      </c>
    </row>
    <row r="60" spans="1:34" x14ac:dyDescent="0.25">
      <c r="A60" s="56">
        <v>40</v>
      </c>
      <c r="B60" s="86" t="str">
        <f t="shared" si="7"/>
        <v/>
      </c>
      <c r="C60" s="9"/>
      <c r="D60" s="12"/>
      <c r="E60" s="12"/>
      <c r="F60" s="13" t="str">
        <f t="shared" si="9"/>
        <v/>
      </c>
      <c r="G60" s="20"/>
      <c r="H60" s="57">
        <f t="shared" si="8"/>
        <v>0</v>
      </c>
      <c r="I60" s="5"/>
      <c r="J60" t="str">
        <f t="shared" si="10"/>
        <v/>
      </c>
      <c r="K60">
        <f t="shared" si="11"/>
        <v>0</v>
      </c>
      <c r="L60">
        <f t="shared" si="12"/>
        <v>0</v>
      </c>
      <c r="M60">
        <f t="shared" si="13"/>
        <v>0</v>
      </c>
      <c r="N60">
        <f t="shared" si="14"/>
        <v>0</v>
      </c>
      <c r="O60" t="str">
        <f t="shared" si="15"/>
        <v/>
      </c>
      <c r="AA60" s="61">
        <f>'Gemeenschappelijke ruimten'!$H$4*PRODUCT(D60:E60)/SUMPRODUCT(E$21:E$100,D$21:D$100)</f>
        <v>0</v>
      </c>
      <c r="AB60" s="61" t="str">
        <f>_xlfn.XLOOKUP($B60,'Gemeenschappelijke ruimten'!C$12:C$36,'Gemeenschappelijke ruimten'!D$12:D$36,"")</f>
        <v/>
      </c>
      <c r="AC60" s="61" t="str">
        <f>_xlfn.XLOOKUP($B60,'Gemeenschappelijke ruimten'!E$12:E$36,'Gemeenschappelijke ruimten'!F$12:F$36,"")</f>
        <v/>
      </c>
      <c r="AD60" s="61" t="str">
        <f>_xlfn.XLOOKUP($B60,'Gemeenschappelijke ruimten'!G$12:G$36,'Gemeenschappelijke ruimten'!H$12:H$36,"")</f>
        <v/>
      </c>
      <c r="AE60" s="61" t="str">
        <f>_xlfn.XLOOKUP($B60,'Gemeenschappelijke ruimten'!I$12:I$36,'Gemeenschappelijke ruimten'!J$12:J$36,"")</f>
        <v/>
      </c>
      <c r="AF60" s="61" t="str">
        <f>_xlfn.XLOOKUP($B60,'Gemeenschappelijke ruimten'!K$12:K$36,'Gemeenschappelijke ruimten'!L$12:L$36,"")</f>
        <v/>
      </c>
      <c r="AG60" s="61" t="str">
        <f>_xlfn.XLOOKUP($B60,'Gemeenschappelijke ruimten'!M$12:M$36,'Gemeenschappelijke ruimten'!N$12:N$36,"")</f>
        <v/>
      </c>
      <c r="AH60" s="61" t="str">
        <f>_xlfn.XLOOKUP($B60,'Gemeenschappelijke ruimten'!O$12:O$36,'Gemeenschappelijke ruimten'!P$12:P$36,"")</f>
        <v/>
      </c>
    </row>
    <row r="61" spans="1:34" x14ac:dyDescent="0.25">
      <c r="A61" s="56">
        <v>41</v>
      </c>
      <c r="B61" s="86" t="str">
        <f t="shared" si="7"/>
        <v/>
      </c>
      <c r="C61" s="9"/>
      <c r="D61" s="12"/>
      <c r="E61" s="12"/>
      <c r="F61" s="13" t="str">
        <f t="shared" si="9"/>
        <v/>
      </c>
      <c r="G61" s="20"/>
      <c r="H61" s="57">
        <f t="shared" si="8"/>
        <v>0</v>
      </c>
      <c r="I61" s="5"/>
      <c r="J61" t="str">
        <f t="shared" si="10"/>
        <v/>
      </c>
      <c r="K61">
        <f t="shared" si="11"/>
        <v>0</v>
      </c>
      <c r="L61">
        <f t="shared" si="12"/>
        <v>0</v>
      </c>
      <c r="M61">
        <f t="shared" si="13"/>
        <v>0</v>
      </c>
      <c r="N61">
        <f t="shared" si="14"/>
        <v>0</v>
      </c>
      <c r="O61" t="str">
        <f t="shared" si="15"/>
        <v/>
      </c>
      <c r="AA61" s="61">
        <f>'Gemeenschappelijke ruimten'!$H$4*PRODUCT(D61:E61)/SUMPRODUCT(E$21:E$100,D$21:D$100)</f>
        <v>0</v>
      </c>
      <c r="AB61" s="61" t="str">
        <f>_xlfn.XLOOKUP($B61,'Gemeenschappelijke ruimten'!C$12:C$36,'Gemeenschappelijke ruimten'!D$12:D$36,"")</f>
        <v/>
      </c>
      <c r="AC61" s="61" t="str">
        <f>_xlfn.XLOOKUP($B61,'Gemeenschappelijke ruimten'!E$12:E$36,'Gemeenschappelijke ruimten'!F$12:F$36,"")</f>
        <v/>
      </c>
      <c r="AD61" s="61" t="str">
        <f>_xlfn.XLOOKUP($B61,'Gemeenschappelijke ruimten'!G$12:G$36,'Gemeenschappelijke ruimten'!H$12:H$36,"")</f>
        <v/>
      </c>
      <c r="AE61" s="61" t="str">
        <f>_xlfn.XLOOKUP($B61,'Gemeenschappelijke ruimten'!I$12:I$36,'Gemeenschappelijke ruimten'!J$12:J$36,"")</f>
        <v/>
      </c>
      <c r="AF61" s="61" t="str">
        <f>_xlfn.XLOOKUP($B61,'Gemeenschappelijke ruimten'!K$12:K$36,'Gemeenschappelijke ruimten'!L$12:L$36,"")</f>
        <v/>
      </c>
      <c r="AG61" s="61" t="str">
        <f>_xlfn.XLOOKUP($B61,'Gemeenschappelijke ruimten'!M$12:M$36,'Gemeenschappelijke ruimten'!N$12:N$36,"")</f>
        <v/>
      </c>
      <c r="AH61" s="61" t="str">
        <f>_xlfn.XLOOKUP($B61,'Gemeenschappelijke ruimten'!O$12:O$36,'Gemeenschappelijke ruimten'!P$12:P$36,"")</f>
        <v/>
      </c>
    </row>
    <row r="62" spans="1:34" x14ac:dyDescent="0.25">
      <c r="A62" s="56">
        <v>42</v>
      </c>
      <c r="B62" s="86" t="str">
        <f t="shared" si="7"/>
        <v/>
      </c>
      <c r="C62" s="9"/>
      <c r="D62" s="12"/>
      <c r="E62" s="12"/>
      <c r="F62" s="13" t="str">
        <f t="shared" si="9"/>
        <v/>
      </c>
      <c r="G62" s="20"/>
      <c r="H62" s="57">
        <f t="shared" si="8"/>
        <v>0</v>
      </c>
      <c r="I62" s="5"/>
      <c r="J62" t="str">
        <f t="shared" si="10"/>
        <v/>
      </c>
      <c r="K62">
        <f t="shared" si="11"/>
        <v>0</v>
      </c>
      <c r="L62">
        <f t="shared" si="12"/>
        <v>0</v>
      </c>
      <c r="M62">
        <f t="shared" si="13"/>
        <v>0</v>
      </c>
      <c r="N62">
        <f t="shared" si="14"/>
        <v>0</v>
      </c>
      <c r="O62" t="str">
        <f t="shared" si="15"/>
        <v/>
      </c>
      <c r="AA62" s="61">
        <f>'Gemeenschappelijke ruimten'!$H$4*PRODUCT(D62:E62)/SUMPRODUCT(E$21:E$100,D$21:D$100)</f>
        <v>0</v>
      </c>
      <c r="AB62" s="61" t="str">
        <f>_xlfn.XLOOKUP($B62,'Gemeenschappelijke ruimten'!C$12:C$36,'Gemeenschappelijke ruimten'!D$12:D$36,"")</f>
        <v/>
      </c>
      <c r="AC62" s="61" t="str">
        <f>_xlfn.XLOOKUP($B62,'Gemeenschappelijke ruimten'!E$12:E$36,'Gemeenschappelijke ruimten'!F$12:F$36,"")</f>
        <v/>
      </c>
      <c r="AD62" s="61" t="str">
        <f>_xlfn.XLOOKUP($B62,'Gemeenschappelijke ruimten'!G$12:G$36,'Gemeenschappelijke ruimten'!H$12:H$36,"")</f>
        <v/>
      </c>
      <c r="AE62" s="61" t="str">
        <f>_xlfn.XLOOKUP($B62,'Gemeenschappelijke ruimten'!I$12:I$36,'Gemeenschappelijke ruimten'!J$12:J$36,"")</f>
        <v/>
      </c>
      <c r="AF62" s="61" t="str">
        <f>_xlfn.XLOOKUP($B62,'Gemeenschappelijke ruimten'!K$12:K$36,'Gemeenschappelijke ruimten'!L$12:L$36,"")</f>
        <v/>
      </c>
      <c r="AG62" s="61" t="str">
        <f>_xlfn.XLOOKUP($B62,'Gemeenschappelijke ruimten'!M$12:M$36,'Gemeenschappelijke ruimten'!N$12:N$36,"")</f>
        <v/>
      </c>
      <c r="AH62" s="61" t="str">
        <f>_xlfn.XLOOKUP($B62,'Gemeenschappelijke ruimten'!O$12:O$36,'Gemeenschappelijke ruimten'!P$12:P$36,"")</f>
        <v/>
      </c>
    </row>
    <row r="63" spans="1:34" x14ac:dyDescent="0.25">
      <c r="A63" s="56">
        <v>43</v>
      </c>
      <c r="B63" s="86" t="str">
        <f t="shared" si="7"/>
        <v/>
      </c>
      <c r="C63" s="9"/>
      <c r="D63" s="12"/>
      <c r="E63" s="12"/>
      <c r="F63" s="13" t="str">
        <f t="shared" si="9"/>
        <v/>
      </c>
      <c r="G63" s="20"/>
      <c r="H63" s="57">
        <f t="shared" si="8"/>
        <v>0</v>
      </c>
      <c r="I63" s="5"/>
      <c r="J63" t="str">
        <f t="shared" si="10"/>
        <v/>
      </c>
      <c r="K63">
        <f t="shared" si="11"/>
        <v>0</v>
      </c>
      <c r="L63">
        <f t="shared" si="12"/>
        <v>0</v>
      </c>
      <c r="M63">
        <f t="shared" si="13"/>
        <v>0</v>
      </c>
      <c r="N63">
        <f t="shared" si="14"/>
        <v>0</v>
      </c>
      <c r="O63" t="str">
        <f t="shared" si="15"/>
        <v/>
      </c>
      <c r="AA63" s="61">
        <f>'Gemeenschappelijke ruimten'!$H$4*PRODUCT(D63:E63)/SUMPRODUCT(E$21:E$100,D$21:D$100)</f>
        <v>0</v>
      </c>
      <c r="AB63" s="61" t="str">
        <f>_xlfn.XLOOKUP($B63,'Gemeenschappelijke ruimten'!C$12:C$36,'Gemeenschappelijke ruimten'!D$12:D$36,"")</f>
        <v/>
      </c>
      <c r="AC63" s="61" t="str">
        <f>_xlfn.XLOOKUP($B63,'Gemeenschappelijke ruimten'!E$12:E$36,'Gemeenschappelijke ruimten'!F$12:F$36,"")</f>
        <v/>
      </c>
      <c r="AD63" s="61" t="str">
        <f>_xlfn.XLOOKUP($B63,'Gemeenschappelijke ruimten'!G$12:G$36,'Gemeenschappelijke ruimten'!H$12:H$36,"")</f>
        <v/>
      </c>
      <c r="AE63" s="61" t="str">
        <f>_xlfn.XLOOKUP($B63,'Gemeenschappelijke ruimten'!I$12:I$36,'Gemeenschappelijke ruimten'!J$12:J$36,"")</f>
        <v/>
      </c>
      <c r="AF63" s="61" t="str">
        <f>_xlfn.XLOOKUP($B63,'Gemeenschappelijke ruimten'!K$12:K$36,'Gemeenschappelijke ruimten'!L$12:L$36,"")</f>
        <v/>
      </c>
      <c r="AG63" s="61" t="str">
        <f>_xlfn.XLOOKUP($B63,'Gemeenschappelijke ruimten'!M$12:M$36,'Gemeenschappelijke ruimten'!N$12:N$36,"")</f>
        <v/>
      </c>
      <c r="AH63" s="61" t="str">
        <f>_xlfn.XLOOKUP($B63,'Gemeenschappelijke ruimten'!O$12:O$36,'Gemeenschappelijke ruimten'!P$12:P$36,"")</f>
        <v/>
      </c>
    </row>
    <row r="64" spans="1:34" x14ac:dyDescent="0.25">
      <c r="A64" s="56">
        <v>44</v>
      </c>
      <c r="B64" s="86" t="str">
        <f t="shared" si="7"/>
        <v/>
      </c>
      <c r="C64" s="9"/>
      <c r="D64" s="12"/>
      <c r="E64" s="12"/>
      <c r="F64" s="13" t="str">
        <f t="shared" si="9"/>
        <v/>
      </c>
      <c r="G64" s="20"/>
      <c r="H64" s="57">
        <f t="shared" si="8"/>
        <v>0</v>
      </c>
      <c r="I64" s="5"/>
      <c r="J64" t="str">
        <f t="shared" si="10"/>
        <v/>
      </c>
      <c r="K64">
        <f t="shared" si="11"/>
        <v>0</v>
      </c>
      <c r="L64">
        <f t="shared" si="12"/>
        <v>0</v>
      </c>
      <c r="M64">
        <f t="shared" si="13"/>
        <v>0</v>
      </c>
      <c r="N64">
        <f t="shared" si="14"/>
        <v>0</v>
      </c>
      <c r="O64" t="str">
        <f t="shared" si="15"/>
        <v/>
      </c>
      <c r="AA64" s="61">
        <f>'Gemeenschappelijke ruimten'!$H$4*PRODUCT(D64:E64)/SUMPRODUCT(E$21:E$100,D$21:D$100)</f>
        <v>0</v>
      </c>
      <c r="AB64" s="61" t="str">
        <f>_xlfn.XLOOKUP($B64,'Gemeenschappelijke ruimten'!C$12:C$36,'Gemeenschappelijke ruimten'!D$12:D$36,"")</f>
        <v/>
      </c>
      <c r="AC64" s="61" t="str">
        <f>_xlfn.XLOOKUP($B64,'Gemeenschappelijke ruimten'!E$12:E$36,'Gemeenschappelijke ruimten'!F$12:F$36,"")</f>
        <v/>
      </c>
      <c r="AD64" s="61" t="str">
        <f>_xlfn.XLOOKUP($B64,'Gemeenschappelijke ruimten'!G$12:G$36,'Gemeenschappelijke ruimten'!H$12:H$36,"")</f>
        <v/>
      </c>
      <c r="AE64" s="61" t="str">
        <f>_xlfn.XLOOKUP($B64,'Gemeenschappelijke ruimten'!I$12:I$36,'Gemeenschappelijke ruimten'!J$12:J$36,"")</f>
        <v/>
      </c>
      <c r="AF64" s="61" t="str">
        <f>_xlfn.XLOOKUP($B64,'Gemeenschappelijke ruimten'!K$12:K$36,'Gemeenschappelijke ruimten'!L$12:L$36,"")</f>
        <v/>
      </c>
      <c r="AG64" s="61" t="str">
        <f>_xlfn.XLOOKUP($B64,'Gemeenschappelijke ruimten'!M$12:M$36,'Gemeenschappelijke ruimten'!N$12:N$36,"")</f>
        <v/>
      </c>
      <c r="AH64" s="61" t="str">
        <f>_xlfn.XLOOKUP($B64,'Gemeenschappelijke ruimten'!O$12:O$36,'Gemeenschappelijke ruimten'!P$12:P$36,"")</f>
        <v/>
      </c>
    </row>
    <row r="65" spans="1:34" x14ac:dyDescent="0.25">
      <c r="A65" s="56">
        <v>45</v>
      </c>
      <c r="B65" s="86" t="str">
        <f t="shared" si="7"/>
        <v/>
      </c>
      <c r="C65" s="9"/>
      <c r="D65" s="12"/>
      <c r="E65" s="12"/>
      <c r="F65" s="13" t="str">
        <f t="shared" si="9"/>
        <v/>
      </c>
      <c r="G65" s="20"/>
      <c r="H65" s="57">
        <f t="shared" si="8"/>
        <v>0</v>
      </c>
      <c r="I65" s="5"/>
      <c r="J65" t="str">
        <f t="shared" si="10"/>
        <v/>
      </c>
      <c r="K65">
        <f t="shared" si="11"/>
        <v>0</v>
      </c>
      <c r="L65">
        <f t="shared" si="12"/>
        <v>0</v>
      </c>
      <c r="M65">
        <f t="shared" si="13"/>
        <v>0</v>
      </c>
      <c r="N65">
        <f t="shared" si="14"/>
        <v>0</v>
      </c>
      <c r="O65" t="str">
        <f t="shared" si="15"/>
        <v/>
      </c>
      <c r="AA65" s="61">
        <f>'Gemeenschappelijke ruimten'!$H$4*PRODUCT(D65:E65)/SUMPRODUCT(E$21:E$100,D$21:D$100)</f>
        <v>0</v>
      </c>
      <c r="AB65" s="61" t="str">
        <f>_xlfn.XLOOKUP($B65,'Gemeenschappelijke ruimten'!C$12:C$36,'Gemeenschappelijke ruimten'!D$12:D$36,"")</f>
        <v/>
      </c>
      <c r="AC65" s="61" t="str">
        <f>_xlfn.XLOOKUP($B65,'Gemeenschappelijke ruimten'!E$12:E$36,'Gemeenschappelijke ruimten'!F$12:F$36,"")</f>
        <v/>
      </c>
      <c r="AD65" s="61" t="str">
        <f>_xlfn.XLOOKUP($B65,'Gemeenschappelijke ruimten'!G$12:G$36,'Gemeenschappelijke ruimten'!H$12:H$36,"")</f>
        <v/>
      </c>
      <c r="AE65" s="61" t="str">
        <f>_xlfn.XLOOKUP($B65,'Gemeenschappelijke ruimten'!I$12:I$36,'Gemeenschappelijke ruimten'!J$12:J$36,"")</f>
        <v/>
      </c>
      <c r="AF65" s="61" t="str">
        <f>_xlfn.XLOOKUP($B65,'Gemeenschappelijke ruimten'!K$12:K$36,'Gemeenschappelijke ruimten'!L$12:L$36,"")</f>
        <v/>
      </c>
      <c r="AG65" s="61" t="str">
        <f>_xlfn.XLOOKUP($B65,'Gemeenschappelijke ruimten'!M$12:M$36,'Gemeenschappelijke ruimten'!N$12:N$36,"")</f>
        <v/>
      </c>
      <c r="AH65" s="61" t="str">
        <f>_xlfn.XLOOKUP($B65,'Gemeenschappelijke ruimten'!O$12:O$36,'Gemeenschappelijke ruimten'!P$12:P$36,"")</f>
        <v/>
      </c>
    </row>
    <row r="66" spans="1:34" x14ac:dyDescent="0.25">
      <c r="A66" s="56">
        <v>46</v>
      </c>
      <c r="B66" s="86" t="str">
        <f t="shared" si="7"/>
        <v/>
      </c>
      <c r="C66" s="9"/>
      <c r="D66" s="12"/>
      <c r="E66" s="12"/>
      <c r="F66" s="13" t="str">
        <f t="shared" si="9"/>
        <v/>
      </c>
      <c r="G66" s="20"/>
      <c r="H66" s="57">
        <f t="shared" si="8"/>
        <v>0</v>
      </c>
      <c r="I66" s="5"/>
      <c r="J66" t="str">
        <f t="shared" si="10"/>
        <v/>
      </c>
      <c r="K66">
        <f t="shared" si="11"/>
        <v>0</v>
      </c>
      <c r="L66">
        <f t="shared" si="12"/>
        <v>0</v>
      </c>
      <c r="M66">
        <f t="shared" si="13"/>
        <v>0</v>
      </c>
      <c r="N66">
        <f t="shared" si="14"/>
        <v>0</v>
      </c>
      <c r="O66" t="str">
        <f t="shared" si="15"/>
        <v/>
      </c>
      <c r="AA66" s="61">
        <f>'Gemeenschappelijke ruimten'!$H$4*PRODUCT(D66:E66)/SUMPRODUCT(E$21:E$100,D$21:D$100)</f>
        <v>0</v>
      </c>
      <c r="AB66" s="61" t="str">
        <f>_xlfn.XLOOKUP($B66,'Gemeenschappelijke ruimten'!C$12:C$36,'Gemeenschappelijke ruimten'!D$12:D$36,"")</f>
        <v/>
      </c>
      <c r="AC66" s="61" t="str">
        <f>_xlfn.XLOOKUP($B66,'Gemeenschappelijke ruimten'!E$12:E$36,'Gemeenschappelijke ruimten'!F$12:F$36,"")</f>
        <v/>
      </c>
      <c r="AD66" s="61" t="str">
        <f>_xlfn.XLOOKUP($B66,'Gemeenschappelijke ruimten'!G$12:G$36,'Gemeenschappelijke ruimten'!H$12:H$36,"")</f>
        <v/>
      </c>
      <c r="AE66" s="61" t="str">
        <f>_xlfn.XLOOKUP($B66,'Gemeenschappelijke ruimten'!I$12:I$36,'Gemeenschappelijke ruimten'!J$12:J$36,"")</f>
        <v/>
      </c>
      <c r="AF66" s="61" t="str">
        <f>_xlfn.XLOOKUP($B66,'Gemeenschappelijke ruimten'!K$12:K$36,'Gemeenschappelijke ruimten'!L$12:L$36,"")</f>
        <v/>
      </c>
      <c r="AG66" s="61" t="str">
        <f>_xlfn.XLOOKUP($B66,'Gemeenschappelijke ruimten'!M$12:M$36,'Gemeenschappelijke ruimten'!N$12:N$36,"")</f>
        <v/>
      </c>
      <c r="AH66" s="61" t="str">
        <f>_xlfn.XLOOKUP($B66,'Gemeenschappelijke ruimten'!O$12:O$36,'Gemeenschappelijke ruimten'!P$12:P$36,"")</f>
        <v/>
      </c>
    </row>
    <row r="67" spans="1:34" x14ac:dyDescent="0.25">
      <c r="A67" s="56">
        <v>47</v>
      </c>
      <c r="B67" s="86" t="str">
        <f t="shared" si="7"/>
        <v/>
      </c>
      <c r="C67" s="9"/>
      <c r="D67" s="12"/>
      <c r="E67" s="12"/>
      <c r="F67" s="13" t="str">
        <f t="shared" si="9"/>
        <v/>
      </c>
      <c r="G67" s="20"/>
      <c r="H67" s="57">
        <f t="shared" si="8"/>
        <v>0</v>
      </c>
      <c r="I67" s="5"/>
      <c r="J67" t="str">
        <f t="shared" si="10"/>
        <v/>
      </c>
      <c r="K67">
        <f t="shared" si="11"/>
        <v>0</v>
      </c>
      <c r="L67">
        <f t="shared" si="12"/>
        <v>0</v>
      </c>
      <c r="M67">
        <f t="shared" si="13"/>
        <v>0</v>
      </c>
      <c r="N67">
        <f t="shared" si="14"/>
        <v>0</v>
      </c>
      <c r="O67" t="str">
        <f t="shared" si="15"/>
        <v/>
      </c>
      <c r="AA67" s="61">
        <f>'Gemeenschappelijke ruimten'!$H$4*PRODUCT(D67:E67)/SUMPRODUCT(E$21:E$100,D$21:D$100)</f>
        <v>0</v>
      </c>
      <c r="AB67" s="61" t="str">
        <f>_xlfn.XLOOKUP($B67,'Gemeenschappelijke ruimten'!C$12:C$36,'Gemeenschappelijke ruimten'!D$12:D$36,"")</f>
        <v/>
      </c>
      <c r="AC67" s="61" t="str">
        <f>_xlfn.XLOOKUP($B67,'Gemeenschappelijke ruimten'!E$12:E$36,'Gemeenschappelijke ruimten'!F$12:F$36,"")</f>
        <v/>
      </c>
      <c r="AD67" s="61" t="str">
        <f>_xlfn.XLOOKUP($B67,'Gemeenschappelijke ruimten'!G$12:G$36,'Gemeenschappelijke ruimten'!H$12:H$36,"")</f>
        <v/>
      </c>
      <c r="AE67" s="61" t="str">
        <f>_xlfn.XLOOKUP($B67,'Gemeenschappelijke ruimten'!I$12:I$36,'Gemeenschappelijke ruimten'!J$12:J$36,"")</f>
        <v/>
      </c>
      <c r="AF67" s="61" t="str">
        <f>_xlfn.XLOOKUP($B67,'Gemeenschappelijke ruimten'!K$12:K$36,'Gemeenschappelijke ruimten'!L$12:L$36,"")</f>
        <v/>
      </c>
      <c r="AG67" s="61" t="str">
        <f>_xlfn.XLOOKUP($B67,'Gemeenschappelijke ruimten'!M$12:M$36,'Gemeenschappelijke ruimten'!N$12:N$36,"")</f>
        <v/>
      </c>
      <c r="AH67" s="61" t="str">
        <f>_xlfn.XLOOKUP($B67,'Gemeenschappelijke ruimten'!O$12:O$36,'Gemeenschappelijke ruimten'!P$12:P$36,"")</f>
        <v/>
      </c>
    </row>
    <row r="68" spans="1:34" x14ac:dyDescent="0.25">
      <c r="A68" s="56">
        <v>48</v>
      </c>
      <c r="B68" s="86" t="str">
        <f t="shared" si="7"/>
        <v/>
      </c>
      <c r="C68" s="9"/>
      <c r="D68" s="12"/>
      <c r="E68" s="12"/>
      <c r="F68" s="13" t="str">
        <f t="shared" si="9"/>
        <v/>
      </c>
      <c r="G68" s="20"/>
      <c r="H68" s="57">
        <f t="shared" si="8"/>
        <v>0</v>
      </c>
      <c r="I68" s="5"/>
      <c r="J68" t="str">
        <f t="shared" si="10"/>
        <v/>
      </c>
      <c r="K68">
        <f t="shared" si="11"/>
        <v>0</v>
      </c>
      <c r="L68">
        <f t="shared" si="12"/>
        <v>0</v>
      </c>
      <c r="M68">
        <f t="shared" si="13"/>
        <v>0</v>
      </c>
      <c r="N68">
        <f t="shared" si="14"/>
        <v>0</v>
      </c>
      <c r="O68" t="str">
        <f t="shared" si="15"/>
        <v/>
      </c>
      <c r="AA68" s="61">
        <f>'Gemeenschappelijke ruimten'!$H$4*PRODUCT(D68:E68)/SUMPRODUCT(E$21:E$100,D$21:D$100)</f>
        <v>0</v>
      </c>
      <c r="AB68" s="61" t="str">
        <f>_xlfn.XLOOKUP($B68,'Gemeenschappelijke ruimten'!C$12:C$36,'Gemeenschappelijke ruimten'!D$12:D$36,"")</f>
        <v/>
      </c>
      <c r="AC68" s="61" t="str">
        <f>_xlfn.XLOOKUP($B68,'Gemeenschappelijke ruimten'!E$12:E$36,'Gemeenschappelijke ruimten'!F$12:F$36,"")</f>
        <v/>
      </c>
      <c r="AD68" s="61" t="str">
        <f>_xlfn.XLOOKUP($B68,'Gemeenschappelijke ruimten'!G$12:G$36,'Gemeenschappelijke ruimten'!H$12:H$36,"")</f>
        <v/>
      </c>
      <c r="AE68" s="61" t="str">
        <f>_xlfn.XLOOKUP($B68,'Gemeenschappelijke ruimten'!I$12:I$36,'Gemeenschappelijke ruimten'!J$12:J$36,"")</f>
        <v/>
      </c>
      <c r="AF68" s="61" t="str">
        <f>_xlfn.XLOOKUP($B68,'Gemeenschappelijke ruimten'!K$12:K$36,'Gemeenschappelijke ruimten'!L$12:L$36,"")</f>
        <v/>
      </c>
      <c r="AG68" s="61" t="str">
        <f>_xlfn.XLOOKUP($B68,'Gemeenschappelijke ruimten'!M$12:M$36,'Gemeenschappelijke ruimten'!N$12:N$36,"")</f>
        <v/>
      </c>
      <c r="AH68" s="61" t="str">
        <f>_xlfn.XLOOKUP($B68,'Gemeenschappelijke ruimten'!O$12:O$36,'Gemeenschappelijke ruimten'!P$12:P$36,"")</f>
        <v/>
      </c>
    </row>
    <row r="69" spans="1:34" x14ac:dyDescent="0.25">
      <c r="A69" s="56">
        <v>49</v>
      </c>
      <c r="B69" s="86" t="str">
        <f t="shared" si="7"/>
        <v/>
      </c>
      <c r="C69" s="9"/>
      <c r="D69" s="12"/>
      <c r="E69" s="12"/>
      <c r="F69" s="13" t="str">
        <f t="shared" si="9"/>
        <v/>
      </c>
      <c r="G69" s="20"/>
      <c r="H69" s="57">
        <f t="shared" si="8"/>
        <v>0</v>
      </c>
      <c r="I69" s="5"/>
      <c r="J69" t="str">
        <f t="shared" si="10"/>
        <v/>
      </c>
      <c r="K69">
        <f t="shared" si="11"/>
        <v>0</v>
      </c>
      <c r="L69">
        <f t="shared" si="12"/>
        <v>0</v>
      </c>
      <c r="M69">
        <f t="shared" si="13"/>
        <v>0</v>
      </c>
      <c r="N69">
        <f t="shared" si="14"/>
        <v>0</v>
      </c>
      <c r="O69" t="str">
        <f t="shared" si="15"/>
        <v/>
      </c>
      <c r="AA69" s="61">
        <f>'Gemeenschappelijke ruimten'!$H$4*PRODUCT(D69:E69)/SUMPRODUCT(E$21:E$100,D$21:D$100)</f>
        <v>0</v>
      </c>
      <c r="AB69" s="61" t="str">
        <f>_xlfn.XLOOKUP($B69,'Gemeenschappelijke ruimten'!C$12:C$36,'Gemeenschappelijke ruimten'!D$12:D$36,"")</f>
        <v/>
      </c>
      <c r="AC69" s="61" t="str">
        <f>_xlfn.XLOOKUP($B69,'Gemeenschappelijke ruimten'!E$12:E$36,'Gemeenschappelijke ruimten'!F$12:F$36,"")</f>
        <v/>
      </c>
      <c r="AD69" s="61" t="str">
        <f>_xlfn.XLOOKUP($B69,'Gemeenschappelijke ruimten'!G$12:G$36,'Gemeenschappelijke ruimten'!H$12:H$36,"")</f>
        <v/>
      </c>
      <c r="AE69" s="61" t="str">
        <f>_xlfn.XLOOKUP($B69,'Gemeenschappelijke ruimten'!I$12:I$36,'Gemeenschappelijke ruimten'!J$12:J$36,"")</f>
        <v/>
      </c>
      <c r="AF69" s="61" t="str">
        <f>_xlfn.XLOOKUP($B69,'Gemeenschappelijke ruimten'!K$12:K$36,'Gemeenschappelijke ruimten'!L$12:L$36,"")</f>
        <v/>
      </c>
      <c r="AG69" s="61" t="str">
        <f>_xlfn.XLOOKUP($B69,'Gemeenschappelijke ruimten'!M$12:M$36,'Gemeenschappelijke ruimten'!N$12:N$36,"")</f>
        <v/>
      </c>
      <c r="AH69" s="61" t="str">
        <f>_xlfn.XLOOKUP($B69,'Gemeenschappelijke ruimten'!O$12:O$36,'Gemeenschappelijke ruimten'!P$12:P$36,"")</f>
        <v/>
      </c>
    </row>
    <row r="70" spans="1:34" x14ac:dyDescent="0.25">
      <c r="A70" s="56">
        <v>50</v>
      </c>
      <c r="B70" s="86" t="str">
        <f t="shared" si="7"/>
        <v/>
      </c>
      <c r="C70" s="9"/>
      <c r="D70" s="12"/>
      <c r="E70" s="12"/>
      <c r="F70" s="13" t="str">
        <f t="shared" si="9"/>
        <v/>
      </c>
      <c r="G70" s="20"/>
      <c r="H70" s="57">
        <f t="shared" si="8"/>
        <v>0</v>
      </c>
      <c r="I70" s="5"/>
      <c r="J70" t="str">
        <f t="shared" si="10"/>
        <v/>
      </c>
      <c r="K70">
        <f t="shared" si="11"/>
        <v>0</v>
      </c>
      <c r="L70">
        <f t="shared" si="12"/>
        <v>0</v>
      </c>
      <c r="M70">
        <f t="shared" si="13"/>
        <v>0</v>
      </c>
      <c r="N70">
        <f t="shared" si="14"/>
        <v>0</v>
      </c>
      <c r="O70" t="str">
        <f t="shared" si="15"/>
        <v/>
      </c>
      <c r="AA70" s="61">
        <f>'Gemeenschappelijke ruimten'!$H$4*PRODUCT(D70:E70)/SUMPRODUCT(E$21:E$100,D$21:D$100)</f>
        <v>0</v>
      </c>
      <c r="AB70" s="61" t="str">
        <f>_xlfn.XLOOKUP($B70,'Gemeenschappelijke ruimten'!C$12:C$36,'Gemeenschappelijke ruimten'!D$12:D$36,"")</f>
        <v/>
      </c>
      <c r="AC70" s="61" t="str">
        <f>_xlfn.XLOOKUP($B70,'Gemeenschappelijke ruimten'!E$12:E$36,'Gemeenschappelijke ruimten'!F$12:F$36,"")</f>
        <v/>
      </c>
      <c r="AD70" s="61" t="str">
        <f>_xlfn.XLOOKUP($B70,'Gemeenschappelijke ruimten'!G$12:G$36,'Gemeenschappelijke ruimten'!H$12:H$36,"")</f>
        <v/>
      </c>
      <c r="AE70" s="61" t="str">
        <f>_xlfn.XLOOKUP($B70,'Gemeenschappelijke ruimten'!I$12:I$36,'Gemeenschappelijke ruimten'!J$12:J$36,"")</f>
        <v/>
      </c>
      <c r="AF70" s="61" t="str">
        <f>_xlfn.XLOOKUP($B70,'Gemeenschappelijke ruimten'!K$12:K$36,'Gemeenschappelijke ruimten'!L$12:L$36,"")</f>
        <v/>
      </c>
      <c r="AG70" s="61" t="str">
        <f>_xlfn.XLOOKUP($B70,'Gemeenschappelijke ruimten'!M$12:M$36,'Gemeenschappelijke ruimten'!N$12:N$36,"")</f>
        <v/>
      </c>
      <c r="AH70" s="61" t="str">
        <f>_xlfn.XLOOKUP($B70,'Gemeenschappelijke ruimten'!O$12:O$36,'Gemeenschappelijke ruimten'!P$12:P$36,"")</f>
        <v/>
      </c>
    </row>
    <row r="71" spans="1:34" x14ac:dyDescent="0.25">
      <c r="A71" s="56">
        <v>51</v>
      </c>
      <c r="B71" s="86" t="str">
        <f t="shared" si="7"/>
        <v/>
      </c>
      <c r="C71" s="9"/>
      <c r="D71" s="12"/>
      <c r="E71" s="12"/>
      <c r="F71" s="13" t="str">
        <f t="shared" si="9"/>
        <v/>
      </c>
      <c r="G71" s="20"/>
      <c r="H71" s="57">
        <f t="shared" si="8"/>
        <v>0</v>
      </c>
      <c r="I71" s="5"/>
      <c r="J71" t="str">
        <f t="shared" si="10"/>
        <v/>
      </c>
      <c r="K71">
        <f t="shared" si="11"/>
        <v>0</v>
      </c>
      <c r="L71">
        <f t="shared" si="12"/>
        <v>0</v>
      </c>
      <c r="M71">
        <f t="shared" si="13"/>
        <v>0</v>
      </c>
      <c r="N71">
        <f t="shared" si="14"/>
        <v>0</v>
      </c>
      <c r="O71" t="str">
        <f t="shared" si="15"/>
        <v/>
      </c>
      <c r="AA71" s="61">
        <f>'Gemeenschappelijke ruimten'!$H$4*PRODUCT(D71:E71)/SUMPRODUCT(E$21:E$100,D$21:D$100)</f>
        <v>0</v>
      </c>
      <c r="AB71" s="61" t="str">
        <f>_xlfn.XLOOKUP($B71,'Gemeenschappelijke ruimten'!C$12:C$36,'Gemeenschappelijke ruimten'!D$12:D$36,"")</f>
        <v/>
      </c>
      <c r="AC71" s="61" t="str">
        <f>_xlfn.XLOOKUP($B71,'Gemeenschappelijke ruimten'!E$12:E$36,'Gemeenschappelijke ruimten'!F$12:F$36,"")</f>
        <v/>
      </c>
      <c r="AD71" s="61" t="str">
        <f>_xlfn.XLOOKUP($B71,'Gemeenschappelijke ruimten'!G$12:G$36,'Gemeenschappelijke ruimten'!H$12:H$36,"")</f>
        <v/>
      </c>
      <c r="AE71" s="61" t="str">
        <f>_xlfn.XLOOKUP($B71,'Gemeenschappelijke ruimten'!I$12:I$36,'Gemeenschappelijke ruimten'!J$12:J$36,"")</f>
        <v/>
      </c>
      <c r="AF71" s="61" t="str">
        <f>_xlfn.XLOOKUP($B71,'Gemeenschappelijke ruimten'!K$12:K$36,'Gemeenschappelijke ruimten'!L$12:L$36,"")</f>
        <v/>
      </c>
      <c r="AG71" s="61" t="str">
        <f>_xlfn.XLOOKUP($B71,'Gemeenschappelijke ruimten'!M$12:M$36,'Gemeenschappelijke ruimten'!N$12:N$36,"")</f>
        <v/>
      </c>
      <c r="AH71" s="61" t="str">
        <f>_xlfn.XLOOKUP($B71,'Gemeenschappelijke ruimten'!O$12:O$36,'Gemeenschappelijke ruimten'!P$12:P$36,"")</f>
        <v/>
      </c>
    </row>
    <row r="72" spans="1:34" x14ac:dyDescent="0.25">
      <c r="A72" s="56">
        <v>52</v>
      </c>
      <c r="B72" s="86" t="str">
        <f t="shared" si="7"/>
        <v/>
      </c>
      <c r="C72" s="9"/>
      <c r="D72" s="12"/>
      <c r="E72" s="12"/>
      <c r="F72" s="13" t="str">
        <f t="shared" si="9"/>
        <v/>
      </c>
      <c r="G72" s="20"/>
      <c r="H72" s="57">
        <f t="shared" si="8"/>
        <v>0</v>
      </c>
      <c r="I72" s="5"/>
      <c r="J72" t="str">
        <f t="shared" si="10"/>
        <v/>
      </c>
      <c r="K72">
        <f t="shared" si="11"/>
        <v>0</v>
      </c>
      <c r="L72">
        <f t="shared" si="12"/>
        <v>0</v>
      </c>
      <c r="M72">
        <f t="shared" si="13"/>
        <v>0</v>
      </c>
      <c r="N72">
        <f t="shared" si="14"/>
        <v>0</v>
      </c>
      <c r="O72" t="str">
        <f t="shared" si="15"/>
        <v/>
      </c>
      <c r="AA72" s="61">
        <f>'Gemeenschappelijke ruimten'!$H$4*PRODUCT(D72:E72)/SUMPRODUCT(E$21:E$100,D$21:D$100)</f>
        <v>0</v>
      </c>
      <c r="AB72" s="61" t="str">
        <f>_xlfn.XLOOKUP($B72,'Gemeenschappelijke ruimten'!C$12:C$36,'Gemeenschappelijke ruimten'!D$12:D$36,"")</f>
        <v/>
      </c>
      <c r="AC72" s="61" t="str">
        <f>_xlfn.XLOOKUP($B72,'Gemeenschappelijke ruimten'!E$12:E$36,'Gemeenschappelijke ruimten'!F$12:F$36,"")</f>
        <v/>
      </c>
      <c r="AD72" s="61" t="str">
        <f>_xlfn.XLOOKUP($B72,'Gemeenschappelijke ruimten'!G$12:G$36,'Gemeenschappelijke ruimten'!H$12:H$36,"")</f>
        <v/>
      </c>
      <c r="AE72" s="61" t="str">
        <f>_xlfn.XLOOKUP($B72,'Gemeenschappelijke ruimten'!I$12:I$36,'Gemeenschappelijke ruimten'!J$12:J$36,"")</f>
        <v/>
      </c>
      <c r="AF72" s="61" t="str">
        <f>_xlfn.XLOOKUP($B72,'Gemeenschappelijke ruimten'!K$12:K$36,'Gemeenschappelijke ruimten'!L$12:L$36,"")</f>
        <v/>
      </c>
      <c r="AG72" s="61" t="str">
        <f>_xlfn.XLOOKUP($B72,'Gemeenschappelijke ruimten'!M$12:M$36,'Gemeenschappelijke ruimten'!N$12:N$36,"")</f>
        <v/>
      </c>
      <c r="AH72" s="61" t="str">
        <f>_xlfn.XLOOKUP($B72,'Gemeenschappelijke ruimten'!O$12:O$36,'Gemeenschappelijke ruimten'!P$12:P$36,"")</f>
        <v/>
      </c>
    </row>
    <row r="73" spans="1:34" x14ac:dyDescent="0.25">
      <c r="A73" s="56">
        <v>53</v>
      </c>
      <c r="B73" s="86" t="str">
        <f t="shared" si="7"/>
        <v/>
      </c>
      <c r="C73" s="9"/>
      <c r="D73" s="12"/>
      <c r="E73" s="12"/>
      <c r="F73" s="13" t="str">
        <f t="shared" si="9"/>
        <v/>
      </c>
      <c r="G73" s="20"/>
      <c r="H73" s="57">
        <f t="shared" si="8"/>
        <v>0</v>
      </c>
      <c r="I73" s="5"/>
      <c r="J73" t="str">
        <f t="shared" si="10"/>
        <v/>
      </c>
      <c r="K73">
        <f t="shared" si="11"/>
        <v>0</v>
      </c>
      <c r="L73">
        <f t="shared" si="12"/>
        <v>0</v>
      </c>
      <c r="M73">
        <f t="shared" si="13"/>
        <v>0</v>
      </c>
      <c r="N73">
        <f t="shared" si="14"/>
        <v>0</v>
      </c>
      <c r="O73" t="str">
        <f t="shared" si="15"/>
        <v/>
      </c>
      <c r="AA73" s="61">
        <f>'Gemeenschappelijke ruimten'!$H$4*PRODUCT(D73:E73)/SUMPRODUCT(E$21:E$100,D$21:D$100)</f>
        <v>0</v>
      </c>
      <c r="AB73" s="61" t="str">
        <f>_xlfn.XLOOKUP($B73,'Gemeenschappelijke ruimten'!C$12:C$36,'Gemeenschappelijke ruimten'!D$12:D$36,"")</f>
        <v/>
      </c>
      <c r="AC73" s="61" t="str">
        <f>_xlfn.XLOOKUP($B73,'Gemeenschappelijke ruimten'!E$12:E$36,'Gemeenschappelijke ruimten'!F$12:F$36,"")</f>
        <v/>
      </c>
      <c r="AD73" s="61" t="str">
        <f>_xlfn.XLOOKUP($B73,'Gemeenschappelijke ruimten'!G$12:G$36,'Gemeenschappelijke ruimten'!H$12:H$36,"")</f>
        <v/>
      </c>
      <c r="AE73" s="61" t="str">
        <f>_xlfn.XLOOKUP($B73,'Gemeenschappelijke ruimten'!I$12:I$36,'Gemeenschappelijke ruimten'!J$12:J$36,"")</f>
        <v/>
      </c>
      <c r="AF73" s="61" t="str">
        <f>_xlfn.XLOOKUP($B73,'Gemeenschappelijke ruimten'!K$12:K$36,'Gemeenschappelijke ruimten'!L$12:L$36,"")</f>
        <v/>
      </c>
      <c r="AG73" s="61" t="str">
        <f>_xlfn.XLOOKUP($B73,'Gemeenschappelijke ruimten'!M$12:M$36,'Gemeenschappelijke ruimten'!N$12:N$36,"")</f>
        <v/>
      </c>
      <c r="AH73" s="61" t="str">
        <f>_xlfn.XLOOKUP($B73,'Gemeenschappelijke ruimten'!O$12:O$36,'Gemeenschappelijke ruimten'!P$12:P$36,"")</f>
        <v/>
      </c>
    </row>
    <row r="74" spans="1:34" x14ac:dyDescent="0.25">
      <c r="A74" s="56">
        <v>54</v>
      </c>
      <c r="B74" s="86" t="str">
        <f t="shared" si="7"/>
        <v/>
      </c>
      <c r="C74" s="9"/>
      <c r="D74" s="12"/>
      <c r="E74" s="12"/>
      <c r="F74" s="13" t="str">
        <f t="shared" si="9"/>
        <v/>
      </c>
      <c r="G74" s="20"/>
      <c r="H74" s="57">
        <f t="shared" si="8"/>
        <v>0</v>
      </c>
      <c r="I74" s="5"/>
      <c r="J74" t="str">
        <f t="shared" si="10"/>
        <v/>
      </c>
      <c r="K74">
        <f t="shared" si="11"/>
        <v>0</v>
      </c>
      <c r="L74">
        <f t="shared" si="12"/>
        <v>0</v>
      </c>
      <c r="M74">
        <f t="shared" si="13"/>
        <v>0</v>
      </c>
      <c r="N74">
        <f t="shared" si="14"/>
        <v>0</v>
      </c>
      <c r="O74" t="str">
        <f t="shared" si="15"/>
        <v/>
      </c>
      <c r="AA74" s="61">
        <f>'Gemeenschappelijke ruimten'!$H$4*PRODUCT(D74:E74)/SUMPRODUCT(E$21:E$100,D$21:D$100)</f>
        <v>0</v>
      </c>
      <c r="AB74" s="61" t="str">
        <f>_xlfn.XLOOKUP($B74,'Gemeenschappelijke ruimten'!C$12:C$36,'Gemeenschappelijke ruimten'!D$12:D$36,"")</f>
        <v/>
      </c>
      <c r="AC74" s="61" t="str">
        <f>_xlfn.XLOOKUP($B74,'Gemeenschappelijke ruimten'!E$12:E$36,'Gemeenschappelijke ruimten'!F$12:F$36,"")</f>
        <v/>
      </c>
      <c r="AD74" s="61" t="str">
        <f>_xlfn.XLOOKUP($B74,'Gemeenschappelijke ruimten'!G$12:G$36,'Gemeenschappelijke ruimten'!H$12:H$36,"")</f>
        <v/>
      </c>
      <c r="AE74" s="61" t="str">
        <f>_xlfn.XLOOKUP($B74,'Gemeenschappelijke ruimten'!I$12:I$36,'Gemeenschappelijke ruimten'!J$12:J$36,"")</f>
        <v/>
      </c>
      <c r="AF74" s="61" t="str">
        <f>_xlfn.XLOOKUP($B74,'Gemeenschappelijke ruimten'!K$12:K$36,'Gemeenschappelijke ruimten'!L$12:L$36,"")</f>
        <v/>
      </c>
      <c r="AG74" s="61" t="str">
        <f>_xlfn.XLOOKUP($B74,'Gemeenschappelijke ruimten'!M$12:M$36,'Gemeenschappelijke ruimten'!N$12:N$36,"")</f>
        <v/>
      </c>
      <c r="AH74" s="61" t="str">
        <f>_xlfn.XLOOKUP($B74,'Gemeenschappelijke ruimten'!O$12:O$36,'Gemeenschappelijke ruimten'!P$12:P$36,"")</f>
        <v/>
      </c>
    </row>
    <row r="75" spans="1:34" x14ac:dyDescent="0.25">
      <c r="A75" s="56">
        <v>55</v>
      </c>
      <c r="B75" s="86" t="str">
        <f t="shared" si="7"/>
        <v/>
      </c>
      <c r="C75" s="9"/>
      <c r="D75" s="12"/>
      <c r="E75" s="12"/>
      <c r="F75" s="13" t="str">
        <f t="shared" si="9"/>
        <v/>
      </c>
      <c r="G75" s="20"/>
      <c r="H75" s="57">
        <f t="shared" si="8"/>
        <v>0</v>
      </c>
      <c r="I75" s="5"/>
      <c r="J75" t="str">
        <f t="shared" si="10"/>
        <v/>
      </c>
      <c r="K75">
        <f t="shared" si="11"/>
        <v>0</v>
      </c>
      <c r="L75">
        <f t="shared" si="12"/>
        <v>0</v>
      </c>
      <c r="M75">
        <f t="shared" si="13"/>
        <v>0</v>
      </c>
      <c r="N75">
        <f t="shared" si="14"/>
        <v>0</v>
      </c>
      <c r="O75" t="str">
        <f t="shared" si="15"/>
        <v/>
      </c>
      <c r="AA75" s="61">
        <f>'Gemeenschappelijke ruimten'!$H$4*PRODUCT(D75:E75)/SUMPRODUCT(E$21:E$100,D$21:D$100)</f>
        <v>0</v>
      </c>
      <c r="AB75" s="61" t="str">
        <f>_xlfn.XLOOKUP($B75,'Gemeenschappelijke ruimten'!C$12:C$36,'Gemeenschappelijke ruimten'!D$12:D$36,"")</f>
        <v/>
      </c>
      <c r="AC75" s="61" t="str">
        <f>_xlfn.XLOOKUP($B75,'Gemeenschappelijke ruimten'!E$12:E$36,'Gemeenschappelijke ruimten'!F$12:F$36,"")</f>
        <v/>
      </c>
      <c r="AD75" s="61" t="str">
        <f>_xlfn.XLOOKUP($B75,'Gemeenschappelijke ruimten'!G$12:G$36,'Gemeenschappelijke ruimten'!H$12:H$36,"")</f>
        <v/>
      </c>
      <c r="AE75" s="61" t="str">
        <f>_xlfn.XLOOKUP($B75,'Gemeenschappelijke ruimten'!I$12:I$36,'Gemeenschappelijke ruimten'!J$12:J$36,"")</f>
        <v/>
      </c>
      <c r="AF75" s="61" t="str">
        <f>_xlfn.XLOOKUP($B75,'Gemeenschappelijke ruimten'!K$12:K$36,'Gemeenschappelijke ruimten'!L$12:L$36,"")</f>
        <v/>
      </c>
      <c r="AG75" s="61" t="str">
        <f>_xlfn.XLOOKUP($B75,'Gemeenschappelijke ruimten'!M$12:M$36,'Gemeenschappelijke ruimten'!N$12:N$36,"")</f>
        <v/>
      </c>
      <c r="AH75" s="61" t="str">
        <f>_xlfn.XLOOKUP($B75,'Gemeenschappelijke ruimten'!O$12:O$36,'Gemeenschappelijke ruimten'!P$12:P$36,"")</f>
        <v/>
      </c>
    </row>
    <row r="76" spans="1:34" x14ac:dyDescent="0.25">
      <c r="A76" s="56">
        <v>56</v>
      </c>
      <c r="B76" s="86" t="str">
        <f t="shared" si="7"/>
        <v/>
      </c>
      <c r="C76" s="9"/>
      <c r="D76" s="12"/>
      <c r="E76" s="12"/>
      <c r="F76" s="13" t="str">
        <f t="shared" si="9"/>
        <v/>
      </c>
      <c r="G76" s="20"/>
      <c r="H76" s="57">
        <f t="shared" si="8"/>
        <v>0</v>
      </c>
      <c r="I76" s="5"/>
      <c r="J76" t="str">
        <f t="shared" si="10"/>
        <v/>
      </c>
      <c r="K76">
        <f t="shared" si="11"/>
        <v>0</v>
      </c>
      <c r="L76">
        <f t="shared" si="12"/>
        <v>0</v>
      </c>
      <c r="M76">
        <f t="shared" si="13"/>
        <v>0</v>
      </c>
      <c r="N76">
        <f t="shared" si="14"/>
        <v>0</v>
      </c>
      <c r="O76" t="str">
        <f t="shared" si="15"/>
        <v/>
      </c>
      <c r="AA76" s="61">
        <f>'Gemeenschappelijke ruimten'!$H$4*PRODUCT(D76:E76)/SUMPRODUCT(E$21:E$100,D$21:D$100)</f>
        <v>0</v>
      </c>
      <c r="AB76" s="61" t="str">
        <f>_xlfn.XLOOKUP($B76,'Gemeenschappelijke ruimten'!C$12:C$36,'Gemeenschappelijke ruimten'!D$12:D$36,"")</f>
        <v/>
      </c>
      <c r="AC76" s="61" t="str">
        <f>_xlfn.XLOOKUP($B76,'Gemeenschappelijke ruimten'!E$12:E$36,'Gemeenschappelijke ruimten'!F$12:F$36,"")</f>
        <v/>
      </c>
      <c r="AD76" s="61" t="str">
        <f>_xlfn.XLOOKUP($B76,'Gemeenschappelijke ruimten'!G$12:G$36,'Gemeenschappelijke ruimten'!H$12:H$36,"")</f>
        <v/>
      </c>
      <c r="AE76" s="61" t="str">
        <f>_xlfn.XLOOKUP($B76,'Gemeenschappelijke ruimten'!I$12:I$36,'Gemeenschappelijke ruimten'!J$12:J$36,"")</f>
        <v/>
      </c>
      <c r="AF76" s="61" t="str">
        <f>_xlfn.XLOOKUP($B76,'Gemeenschappelijke ruimten'!K$12:K$36,'Gemeenschappelijke ruimten'!L$12:L$36,"")</f>
        <v/>
      </c>
      <c r="AG76" s="61" t="str">
        <f>_xlfn.XLOOKUP($B76,'Gemeenschappelijke ruimten'!M$12:M$36,'Gemeenschappelijke ruimten'!N$12:N$36,"")</f>
        <v/>
      </c>
      <c r="AH76" s="61" t="str">
        <f>_xlfn.XLOOKUP($B76,'Gemeenschappelijke ruimten'!O$12:O$36,'Gemeenschappelijke ruimten'!P$12:P$36,"")</f>
        <v/>
      </c>
    </row>
    <row r="77" spans="1:34" x14ac:dyDescent="0.25">
      <c r="A77" s="56">
        <v>57</v>
      </c>
      <c r="B77" s="86" t="str">
        <f t="shared" si="7"/>
        <v/>
      </c>
      <c r="C77" s="9"/>
      <c r="D77" s="12"/>
      <c r="E77" s="12"/>
      <c r="F77" s="13" t="str">
        <f t="shared" si="9"/>
        <v/>
      </c>
      <c r="G77" s="20"/>
      <c r="H77" s="57">
        <f t="shared" si="8"/>
        <v>0</v>
      </c>
      <c r="I77" s="5"/>
      <c r="J77" t="str">
        <f t="shared" si="10"/>
        <v/>
      </c>
      <c r="K77">
        <f t="shared" si="11"/>
        <v>0</v>
      </c>
      <c r="L77">
        <f t="shared" si="12"/>
        <v>0</v>
      </c>
      <c r="M77">
        <f t="shared" si="13"/>
        <v>0</v>
      </c>
      <c r="N77">
        <f t="shared" si="14"/>
        <v>0</v>
      </c>
      <c r="O77" t="str">
        <f t="shared" si="15"/>
        <v/>
      </c>
      <c r="AA77" s="61">
        <f>'Gemeenschappelijke ruimten'!$H$4*PRODUCT(D77:E77)/SUMPRODUCT(E$21:E$100,D$21:D$100)</f>
        <v>0</v>
      </c>
      <c r="AB77" s="61" t="str">
        <f>_xlfn.XLOOKUP($B77,'Gemeenschappelijke ruimten'!C$12:C$36,'Gemeenschappelijke ruimten'!D$12:D$36,"")</f>
        <v/>
      </c>
      <c r="AC77" s="61" t="str">
        <f>_xlfn.XLOOKUP($B77,'Gemeenschappelijke ruimten'!E$12:E$36,'Gemeenschappelijke ruimten'!F$12:F$36,"")</f>
        <v/>
      </c>
      <c r="AD77" s="61" t="str">
        <f>_xlfn.XLOOKUP($B77,'Gemeenschappelijke ruimten'!G$12:G$36,'Gemeenschappelijke ruimten'!H$12:H$36,"")</f>
        <v/>
      </c>
      <c r="AE77" s="61" t="str">
        <f>_xlfn.XLOOKUP($B77,'Gemeenschappelijke ruimten'!I$12:I$36,'Gemeenschappelijke ruimten'!J$12:J$36,"")</f>
        <v/>
      </c>
      <c r="AF77" s="61" t="str">
        <f>_xlfn.XLOOKUP($B77,'Gemeenschappelijke ruimten'!K$12:K$36,'Gemeenschappelijke ruimten'!L$12:L$36,"")</f>
        <v/>
      </c>
      <c r="AG77" s="61" t="str">
        <f>_xlfn.XLOOKUP($B77,'Gemeenschappelijke ruimten'!M$12:M$36,'Gemeenschappelijke ruimten'!N$12:N$36,"")</f>
        <v/>
      </c>
      <c r="AH77" s="61" t="str">
        <f>_xlfn.XLOOKUP($B77,'Gemeenschappelijke ruimten'!O$12:O$36,'Gemeenschappelijke ruimten'!P$12:P$36,"")</f>
        <v/>
      </c>
    </row>
    <row r="78" spans="1:34" x14ac:dyDescent="0.25">
      <c r="A78" s="56">
        <v>58</v>
      </c>
      <c r="B78" s="86" t="str">
        <f t="shared" si="7"/>
        <v/>
      </c>
      <c r="C78" s="9"/>
      <c r="D78" s="12"/>
      <c r="E78" s="12"/>
      <c r="F78" s="13" t="str">
        <f t="shared" si="9"/>
        <v/>
      </c>
      <c r="G78" s="20"/>
      <c r="H78" s="57">
        <f t="shared" si="8"/>
        <v>0</v>
      </c>
      <c r="I78" s="5"/>
      <c r="J78" t="str">
        <f t="shared" si="10"/>
        <v/>
      </c>
      <c r="K78">
        <f t="shared" si="11"/>
        <v>0</v>
      </c>
      <c r="L78">
        <f t="shared" si="12"/>
        <v>0</v>
      </c>
      <c r="M78">
        <f t="shared" si="13"/>
        <v>0</v>
      </c>
      <c r="N78">
        <f t="shared" si="14"/>
        <v>0</v>
      </c>
      <c r="O78" t="str">
        <f t="shared" si="15"/>
        <v/>
      </c>
      <c r="AA78" s="61">
        <f>'Gemeenschappelijke ruimten'!$H$4*PRODUCT(D78:E78)/SUMPRODUCT(E$21:E$100,D$21:D$100)</f>
        <v>0</v>
      </c>
      <c r="AB78" s="61" t="str">
        <f>_xlfn.XLOOKUP($B78,'Gemeenschappelijke ruimten'!C$12:C$36,'Gemeenschappelijke ruimten'!D$12:D$36,"")</f>
        <v/>
      </c>
      <c r="AC78" s="61" t="str">
        <f>_xlfn.XLOOKUP($B78,'Gemeenschappelijke ruimten'!E$12:E$36,'Gemeenschappelijke ruimten'!F$12:F$36,"")</f>
        <v/>
      </c>
      <c r="AD78" s="61" t="str">
        <f>_xlfn.XLOOKUP($B78,'Gemeenschappelijke ruimten'!G$12:G$36,'Gemeenschappelijke ruimten'!H$12:H$36,"")</f>
        <v/>
      </c>
      <c r="AE78" s="61" t="str">
        <f>_xlfn.XLOOKUP($B78,'Gemeenschappelijke ruimten'!I$12:I$36,'Gemeenschappelijke ruimten'!J$12:J$36,"")</f>
        <v/>
      </c>
      <c r="AF78" s="61" t="str">
        <f>_xlfn.XLOOKUP($B78,'Gemeenschappelijke ruimten'!K$12:K$36,'Gemeenschappelijke ruimten'!L$12:L$36,"")</f>
        <v/>
      </c>
      <c r="AG78" s="61" t="str">
        <f>_xlfn.XLOOKUP($B78,'Gemeenschappelijke ruimten'!M$12:M$36,'Gemeenschappelijke ruimten'!N$12:N$36,"")</f>
        <v/>
      </c>
      <c r="AH78" s="61" t="str">
        <f>_xlfn.XLOOKUP($B78,'Gemeenschappelijke ruimten'!O$12:O$36,'Gemeenschappelijke ruimten'!P$12:P$36,"")</f>
        <v/>
      </c>
    </row>
    <row r="79" spans="1:34" x14ac:dyDescent="0.25">
      <c r="A79" s="56">
        <v>59</v>
      </c>
      <c r="B79" s="86" t="str">
        <f t="shared" si="7"/>
        <v/>
      </c>
      <c r="C79" s="9"/>
      <c r="D79" s="12"/>
      <c r="E79" s="12"/>
      <c r="F79" s="13" t="str">
        <f t="shared" si="9"/>
        <v/>
      </c>
      <c r="G79" s="20"/>
      <c r="H79" s="57">
        <f t="shared" si="8"/>
        <v>0</v>
      </c>
      <c r="I79" s="5"/>
      <c r="J79" t="str">
        <f t="shared" si="10"/>
        <v/>
      </c>
      <c r="K79">
        <f t="shared" si="11"/>
        <v>0</v>
      </c>
      <c r="L79">
        <f t="shared" si="12"/>
        <v>0</v>
      </c>
      <c r="M79">
        <f t="shared" si="13"/>
        <v>0</v>
      </c>
      <c r="N79">
        <f t="shared" si="14"/>
        <v>0</v>
      </c>
      <c r="O79" t="str">
        <f t="shared" si="15"/>
        <v/>
      </c>
      <c r="AA79" s="61">
        <f>'Gemeenschappelijke ruimten'!$H$4*PRODUCT(D79:E79)/SUMPRODUCT(E$21:E$100,D$21:D$100)</f>
        <v>0</v>
      </c>
      <c r="AB79" s="61" t="str">
        <f>_xlfn.XLOOKUP($B79,'Gemeenschappelijke ruimten'!C$12:C$36,'Gemeenschappelijke ruimten'!D$12:D$36,"")</f>
        <v/>
      </c>
      <c r="AC79" s="61" t="str">
        <f>_xlfn.XLOOKUP($B79,'Gemeenschappelijke ruimten'!E$12:E$36,'Gemeenschappelijke ruimten'!F$12:F$36,"")</f>
        <v/>
      </c>
      <c r="AD79" s="61" t="str">
        <f>_xlfn.XLOOKUP($B79,'Gemeenschappelijke ruimten'!G$12:G$36,'Gemeenschappelijke ruimten'!H$12:H$36,"")</f>
        <v/>
      </c>
      <c r="AE79" s="61" t="str">
        <f>_xlfn.XLOOKUP($B79,'Gemeenschappelijke ruimten'!I$12:I$36,'Gemeenschappelijke ruimten'!J$12:J$36,"")</f>
        <v/>
      </c>
      <c r="AF79" s="61" t="str">
        <f>_xlfn.XLOOKUP($B79,'Gemeenschappelijke ruimten'!K$12:K$36,'Gemeenschappelijke ruimten'!L$12:L$36,"")</f>
        <v/>
      </c>
      <c r="AG79" s="61" t="str">
        <f>_xlfn.XLOOKUP($B79,'Gemeenschappelijke ruimten'!M$12:M$36,'Gemeenschappelijke ruimten'!N$12:N$36,"")</f>
        <v/>
      </c>
      <c r="AH79" s="61" t="str">
        <f>_xlfn.XLOOKUP($B79,'Gemeenschappelijke ruimten'!O$12:O$36,'Gemeenschappelijke ruimten'!P$12:P$36,"")</f>
        <v/>
      </c>
    </row>
    <row r="80" spans="1:34" x14ac:dyDescent="0.25">
      <c r="A80" s="56">
        <v>60</v>
      </c>
      <c r="B80" s="86" t="str">
        <f t="shared" si="7"/>
        <v/>
      </c>
      <c r="C80" s="9"/>
      <c r="D80" s="12"/>
      <c r="E80" s="12"/>
      <c r="F80" s="13" t="str">
        <f t="shared" si="9"/>
        <v/>
      </c>
      <c r="G80" s="20"/>
      <c r="H80" s="57">
        <f t="shared" si="8"/>
        <v>0</v>
      </c>
      <c r="I80" s="5"/>
      <c r="J80" t="str">
        <f t="shared" si="10"/>
        <v/>
      </c>
      <c r="K80">
        <f t="shared" si="11"/>
        <v>0</v>
      </c>
      <c r="L80">
        <f t="shared" si="12"/>
        <v>0</v>
      </c>
      <c r="M80">
        <f t="shared" si="13"/>
        <v>0</v>
      </c>
      <c r="N80">
        <f t="shared" si="14"/>
        <v>0</v>
      </c>
      <c r="O80" t="str">
        <f t="shared" si="15"/>
        <v/>
      </c>
      <c r="AA80" s="61">
        <f>'Gemeenschappelijke ruimten'!$H$4*PRODUCT(D80:E80)/SUMPRODUCT(E$21:E$100,D$21:D$100)</f>
        <v>0</v>
      </c>
      <c r="AB80" s="61" t="str">
        <f>_xlfn.XLOOKUP($B80,'Gemeenschappelijke ruimten'!C$12:C$36,'Gemeenschappelijke ruimten'!D$12:D$36,"")</f>
        <v/>
      </c>
      <c r="AC80" s="61" t="str">
        <f>_xlfn.XLOOKUP($B80,'Gemeenschappelijke ruimten'!E$12:E$36,'Gemeenschappelijke ruimten'!F$12:F$36,"")</f>
        <v/>
      </c>
      <c r="AD80" s="61" t="str">
        <f>_xlfn.XLOOKUP($B80,'Gemeenschappelijke ruimten'!G$12:G$36,'Gemeenschappelijke ruimten'!H$12:H$36,"")</f>
        <v/>
      </c>
      <c r="AE80" s="61" t="str">
        <f>_xlfn.XLOOKUP($B80,'Gemeenschappelijke ruimten'!I$12:I$36,'Gemeenschappelijke ruimten'!J$12:J$36,"")</f>
        <v/>
      </c>
      <c r="AF80" s="61" t="str">
        <f>_xlfn.XLOOKUP($B80,'Gemeenschappelijke ruimten'!K$12:K$36,'Gemeenschappelijke ruimten'!L$12:L$36,"")</f>
        <v/>
      </c>
      <c r="AG80" s="61" t="str">
        <f>_xlfn.XLOOKUP($B80,'Gemeenschappelijke ruimten'!M$12:M$36,'Gemeenschappelijke ruimten'!N$12:N$36,"")</f>
        <v/>
      </c>
      <c r="AH80" s="61" t="str">
        <f>_xlfn.XLOOKUP($B80,'Gemeenschappelijke ruimten'!O$12:O$36,'Gemeenschappelijke ruimten'!P$12:P$36,"")</f>
        <v/>
      </c>
    </row>
    <row r="81" spans="1:34" x14ac:dyDescent="0.25">
      <c r="A81" s="56">
        <v>61</v>
      </c>
      <c r="B81" s="86" t="str">
        <f t="shared" si="7"/>
        <v/>
      </c>
      <c r="C81" s="9"/>
      <c r="D81" s="12"/>
      <c r="E81" s="12"/>
      <c r="F81" s="13" t="str">
        <f t="shared" si="9"/>
        <v/>
      </c>
      <c r="G81" s="20"/>
      <c r="H81" s="57">
        <f t="shared" si="8"/>
        <v>0</v>
      </c>
      <c r="I81" s="5"/>
      <c r="J81" t="str">
        <f t="shared" si="10"/>
        <v/>
      </c>
      <c r="K81">
        <f t="shared" si="11"/>
        <v>0</v>
      </c>
      <c r="L81">
        <f t="shared" si="12"/>
        <v>0</v>
      </c>
      <c r="M81">
        <f t="shared" si="13"/>
        <v>0</v>
      </c>
      <c r="N81">
        <f t="shared" si="14"/>
        <v>0</v>
      </c>
      <c r="O81" t="str">
        <f t="shared" si="15"/>
        <v/>
      </c>
      <c r="AA81" s="61">
        <f>'Gemeenschappelijke ruimten'!$H$4*PRODUCT(D81:E81)/SUMPRODUCT(E$21:E$100,D$21:D$100)</f>
        <v>0</v>
      </c>
      <c r="AB81" s="61" t="str">
        <f>_xlfn.XLOOKUP($B81,'Gemeenschappelijke ruimten'!C$12:C$36,'Gemeenschappelijke ruimten'!D$12:D$36,"")</f>
        <v/>
      </c>
      <c r="AC81" s="61" t="str">
        <f>_xlfn.XLOOKUP($B81,'Gemeenschappelijke ruimten'!E$12:E$36,'Gemeenschappelijke ruimten'!F$12:F$36,"")</f>
        <v/>
      </c>
      <c r="AD81" s="61" t="str">
        <f>_xlfn.XLOOKUP($B81,'Gemeenschappelijke ruimten'!G$12:G$36,'Gemeenschappelijke ruimten'!H$12:H$36,"")</f>
        <v/>
      </c>
      <c r="AE81" s="61" t="str">
        <f>_xlfn.XLOOKUP($B81,'Gemeenschappelijke ruimten'!I$12:I$36,'Gemeenschappelijke ruimten'!J$12:J$36,"")</f>
        <v/>
      </c>
      <c r="AF81" s="61" t="str">
        <f>_xlfn.XLOOKUP($B81,'Gemeenschappelijke ruimten'!K$12:K$36,'Gemeenschappelijke ruimten'!L$12:L$36,"")</f>
        <v/>
      </c>
      <c r="AG81" s="61" t="str">
        <f>_xlfn.XLOOKUP($B81,'Gemeenschappelijke ruimten'!M$12:M$36,'Gemeenschappelijke ruimten'!N$12:N$36,"")</f>
        <v/>
      </c>
      <c r="AH81" s="61" t="str">
        <f>_xlfn.XLOOKUP($B81,'Gemeenschappelijke ruimten'!O$12:O$36,'Gemeenschappelijke ruimten'!P$12:P$36,"")</f>
        <v/>
      </c>
    </row>
    <row r="82" spans="1:34" x14ac:dyDescent="0.25">
      <c r="A82" s="56">
        <v>62</v>
      </c>
      <c r="B82" s="86" t="str">
        <f t="shared" si="7"/>
        <v/>
      </c>
      <c r="C82" s="9"/>
      <c r="D82" s="12"/>
      <c r="E82" s="12"/>
      <c r="F82" s="13" t="str">
        <f t="shared" si="9"/>
        <v/>
      </c>
      <c r="G82" s="20"/>
      <c r="H82" s="57">
        <f t="shared" si="8"/>
        <v>0</v>
      </c>
      <c r="I82" s="5"/>
      <c r="J82" t="str">
        <f t="shared" si="10"/>
        <v/>
      </c>
      <c r="K82">
        <f t="shared" si="11"/>
        <v>0</v>
      </c>
      <c r="L82">
        <f t="shared" si="12"/>
        <v>0</v>
      </c>
      <c r="M82">
        <f t="shared" si="13"/>
        <v>0</v>
      </c>
      <c r="N82">
        <f t="shared" si="14"/>
        <v>0</v>
      </c>
      <c r="O82" t="str">
        <f t="shared" si="15"/>
        <v/>
      </c>
      <c r="AA82" s="61">
        <f>'Gemeenschappelijke ruimten'!$H$4*PRODUCT(D82:E82)/SUMPRODUCT(E$21:E$100,D$21:D$100)</f>
        <v>0</v>
      </c>
      <c r="AB82" s="61" t="str">
        <f>_xlfn.XLOOKUP($B82,'Gemeenschappelijke ruimten'!C$12:C$36,'Gemeenschappelijke ruimten'!D$12:D$36,"")</f>
        <v/>
      </c>
      <c r="AC82" s="61" t="str">
        <f>_xlfn.XLOOKUP($B82,'Gemeenschappelijke ruimten'!E$12:E$36,'Gemeenschappelijke ruimten'!F$12:F$36,"")</f>
        <v/>
      </c>
      <c r="AD82" s="61" t="str">
        <f>_xlfn.XLOOKUP($B82,'Gemeenschappelijke ruimten'!G$12:G$36,'Gemeenschappelijke ruimten'!H$12:H$36,"")</f>
        <v/>
      </c>
      <c r="AE82" s="61" t="str">
        <f>_xlfn.XLOOKUP($B82,'Gemeenschappelijke ruimten'!I$12:I$36,'Gemeenschappelijke ruimten'!J$12:J$36,"")</f>
        <v/>
      </c>
      <c r="AF82" s="61" t="str">
        <f>_xlfn.XLOOKUP($B82,'Gemeenschappelijke ruimten'!K$12:K$36,'Gemeenschappelijke ruimten'!L$12:L$36,"")</f>
        <v/>
      </c>
      <c r="AG82" s="61" t="str">
        <f>_xlfn.XLOOKUP($B82,'Gemeenschappelijke ruimten'!M$12:M$36,'Gemeenschappelijke ruimten'!N$12:N$36,"")</f>
        <v/>
      </c>
      <c r="AH82" s="61" t="str">
        <f>_xlfn.XLOOKUP($B82,'Gemeenschappelijke ruimten'!O$12:O$36,'Gemeenschappelijke ruimten'!P$12:P$36,"")</f>
        <v/>
      </c>
    </row>
    <row r="83" spans="1:34" x14ac:dyDescent="0.25">
      <c r="A83" s="56">
        <v>63</v>
      </c>
      <c r="B83" s="86" t="str">
        <f t="shared" si="7"/>
        <v/>
      </c>
      <c r="C83" s="9"/>
      <c r="D83" s="12"/>
      <c r="E83" s="12"/>
      <c r="F83" s="13" t="str">
        <f t="shared" si="9"/>
        <v/>
      </c>
      <c r="G83" s="20"/>
      <c r="H83" s="57">
        <f t="shared" si="8"/>
        <v>0</v>
      </c>
      <c r="I83" s="5"/>
      <c r="J83" t="str">
        <f t="shared" si="10"/>
        <v/>
      </c>
      <c r="K83">
        <f t="shared" si="11"/>
        <v>0</v>
      </c>
      <c r="L83">
        <f t="shared" si="12"/>
        <v>0</v>
      </c>
      <c r="M83">
        <f t="shared" si="13"/>
        <v>0</v>
      </c>
      <c r="N83">
        <f t="shared" si="14"/>
        <v>0</v>
      </c>
      <c r="O83" t="str">
        <f t="shared" si="15"/>
        <v/>
      </c>
      <c r="AA83" s="61">
        <f>'Gemeenschappelijke ruimten'!$H$4*PRODUCT(D83:E83)/SUMPRODUCT(E$21:E$100,D$21:D$100)</f>
        <v>0</v>
      </c>
      <c r="AB83" s="61" t="str">
        <f>_xlfn.XLOOKUP($B83,'Gemeenschappelijke ruimten'!C$12:C$36,'Gemeenschappelijke ruimten'!D$12:D$36,"")</f>
        <v/>
      </c>
      <c r="AC83" s="61" t="str">
        <f>_xlfn.XLOOKUP($B83,'Gemeenschappelijke ruimten'!E$12:E$36,'Gemeenschappelijke ruimten'!F$12:F$36,"")</f>
        <v/>
      </c>
      <c r="AD83" s="61" t="str">
        <f>_xlfn.XLOOKUP($B83,'Gemeenschappelijke ruimten'!G$12:G$36,'Gemeenschappelijke ruimten'!H$12:H$36,"")</f>
        <v/>
      </c>
      <c r="AE83" s="61" t="str">
        <f>_xlfn.XLOOKUP($B83,'Gemeenschappelijke ruimten'!I$12:I$36,'Gemeenschappelijke ruimten'!J$12:J$36,"")</f>
        <v/>
      </c>
      <c r="AF83" s="61" t="str">
        <f>_xlfn.XLOOKUP($B83,'Gemeenschappelijke ruimten'!K$12:K$36,'Gemeenschappelijke ruimten'!L$12:L$36,"")</f>
        <v/>
      </c>
      <c r="AG83" s="61" t="str">
        <f>_xlfn.XLOOKUP($B83,'Gemeenschappelijke ruimten'!M$12:M$36,'Gemeenschappelijke ruimten'!N$12:N$36,"")</f>
        <v/>
      </c>
      <c r="AH83" s="61" t="str">
        <f>_xlfn.XLOOKUP($B83,'Gemeenschappelijke ruimten'!O$12:O$36,'Gemeenschappelijke ruimten'!P$12:P$36,"")</f>
        <v/>
      </c>
    </row>
    <row r="84" spans="1:34" x14ac:dyDescent="0.25">
      <c r="A84" s="56">
        <v>64</v>
      </c>
      <c r="B84" s="86" t="str">
        <f t="shared" si="7"/>
        <v/>
      </c>
      <c r="C84" s="9"/>
      <c r="D84" s="12"/>
      <c r="E84" s="12"/>
      <c r="F84" s="13" t="str">
        <f t="shared" si="9"/>
        <v/>
      </c>
      <c r="G84" s="20"/>
      <c r="H84" s="57">
        <f t="shared" si="8"/>
        <v>0</v>
      </c>
      <c r="I84" s="5"/>
      <c r="J84" t="str">
        <f t="shared" si="10"/>
        <v/>
      </c>
      <c r="K84">
        <f t="shared" si="11"/>
        <v>0</v>
      </c>
      <c r="L84">
        <f t="shared" si="12"/>
        <v>0</v>
      </c>
      <c r="M84">
        <f t="shared" si="13"/>
        <v>0</v>
      </c>
      <c r="N84">
        <f t="shared" si="14"/>
        <v>0</v>
      </c>
      <c r="O84" t="str">
        <f t="shared" si="15"/>
        <v/>
      </c>
      <c r="AA84" s="61">
        <f>'Gemeenschappelijke ruimten'!$H$4*PRODUCT(D84:E84)/SUMPRODUCT(E$21:E$100,D$21:D$100)</f>
        <v>0</v>
      </c>
      <c r="AB84" s="61" t="str">
        <f>_xlfn.XLOOKUP($B84,'Gemeenschappelijke ruimten'!C$12:C$36,'Gemeenschappelijke ruimten'!D$12:D$36,"")</f>
        <v/>
      </c>
      <c r="AC84" s="61" t="str">
        <f>_xlfn.XLOOKUP($B84,'Gemeenschappelijke ruimten'!E$12:E$36,'Gemeenschappelijke ruimten'!F$12:F$36,"")</f>
        <v/>
      </c>
      <c r="AD84" s="61" t="str">
        <f>_xlfn.XLOOKUP($B84,'Gemeenschappelijke ruimten'!G$12:G$36,'Gemeenschappelijke ruimten'!H$12:H$36,"")</f>
        <v/>
      </c>
      <c r="AE84" s="61" t="str">
        <f>_xlfn.XLOOKUP($B84,'Gemeenschappelijke ruimten'!I$12:I$36,'Gemeenschappelijke ruimten'!J$12:J$36,"")</f>
        <v/>
      </c>
      <c r="AF84" s="61" t="str">
        <f>_xlfn.XLOOKUP($B84,'Gemeenschappelijke ruimten'!K$12:K$36,'Gemeenschappelijke ruimten'!L$12:L$36,"")</f>
        <v/>
      </c>
      <c r="AG84" s="61" t="str">
        <f>_xlfn.XLOOKUP($B84,'Gemeenschappelijke ruimten'!M$12:M$36,'Gemeenschappelijke ruimten'!N$12:N$36,"")</f>
        <v/>
      </c>
      <c r="AH84" s="61" t="str">
        <f>_xlfn.XLOOKUP($B84,'Gemeenschappelijke ruimten'!O$12:O$36,'Gemeenschappelijke ruimten'!P$12:P$36,"")</f>
        <v/>
      </c>
    </row>
    <row r="85" spans="1:34" x14ac:dyDescent="0.25">
      <c r="A85" s="56">
        <v>65</v>
      </c>
      <c r="B85" s="86" t="str">
        <f t="shared" si="7"/>
        <v/>
      </c>
      <c r="C85" s="9"/>
      <c r="D85" s="12"/>
      <c r="E85" s="12"/>
      <c r="F85" s="13" t="str">
        <f t="shared" ref="F85:F100" si="16">IF(C85=$D$216,K85,IF(C85=$D$217,L85,IF(C85=$D$222,M85,J85)))</f>
        <v/>
      </c>
      <c r="G85" s="20"/>
      <c r="H85" s="57">
        <f t="shared" si="8"/>
        <v>0</v>
      </c>
      <c r="I85" s="5"/>
      <c r="J85" t="str">
        <f t="shared" ref="J85:J100" si="17">IF(C85="","",VLOOKUP(C85,$D$216:$E$227,2,FALSE))</f>
        <v/>
      </c>
      <c r="K85">
        <f t="shared" ref="K85:K100" si="18">IF(C85=$D$216,IF(E85&lt;60,1.6+0.015*(60-E85),1.6),0)</f>
        <v>0</v>
      </c>
      <c r="L85">
        <f t="shared" ref="L85:L100" si="19">IF(C85=$D$217,IF(E85&lt;80,1.6+0.015*(80-E85),1.6),0)</f>
        <v>0</v>
      </c>
      <c r="M85">
        <f t="shared" ref="M85:M100" si="20">IF(C85=$D$222,IF(($D$17/$D$16)&gt;2.5,1.55+0.75*($D$17/$D$16-2.5),1.55),0)</f>
        <v>0</v>
      </c>
      <c r="N85">
        <f t="shared" ref="N85:N100" si="21">IFERROR(H85+D85*E85,"")</f>
        <v>0</v>
      </c>
      <c r="O85" t="str">
        <f t="shared" ref="O85:O100" si="22">IF(C85="","",IF(C85=$D$221,100,IF(C85=$D$227,200,1)))</f>
        <v/>
      </c>
      <c r="AA85" s="61">
        <f>'Gemeenschappelijke ruimten'!$H$4*PRODUCT(D85:E85)/SUMPRODUCT(E$21:E$100,D$21:D$100)</f>
        <v>0</v>
      </c>
      <c r="AB85" s="61" t="str">
        <f>_xlfn.XLOOKUP($B85,'Gemeenschappelijke ruimten'!C$12:C$36,'Gemeenschappelijke ruimten'!D$12:D$36,"")</f>
        <v/>
      </c>
      <c r="AC85" s="61" t="str">
        <f>_xlfn.XLOOKUP($B85,'Gemeenschappelijke ruimten'!E$12:E$36,'Gemeenschappelijke ruimten'!F$12:F$36,"")</f>
        <v/>
      </c>
      <c r="AD85" s="61" t="str">
        <f>_xlfn.XLOOKUP($B85,'Gemeenschappelijke ruimten'!G$12:G$36,'Gemeenschappelijke ruimten'!H$12:H$36,"")</f>
        <v/>
      </c>
      <c r="AE85" s="61" t="str">
        <f>_xlfn.XLOOKUP($B85,'Gemeenschappelijke ruimten'!I$12:I$36,'Gemeenschappelijke ruimten'!J$12:J$36,"")</f>
        <v/>
      </c>
      <c r="AF85" s="61" t="str">
        <f>_xlfn.XLOOKUP($B85,'Gemeenschappelijke ruimten'!K$12:K$36,'Gemeenschappelijke ruimten'!L$12:L$36,"")</f>
        <v/>
      </c>
      <c r="AG85" s="61" t="str">
        <f>_xlfn.XLOOKUP($B85,'Gemeenschappelijke ruimten'!M$12:M$36,'Gemeenschappelijke ruimten'!N$12:N$36,"")</f>
        <v/>
      </c>
      <c r="AH85" s="61" t="str">
        <f>_xlfn.XLOOKUP($B85,'Gemeenschappelijke ruimten'!O$12:O$36,'Gemeenschappelijke ruimten'!P$12:P$36,"")</f>
        <v/>
      </c>
    </row>
    <row r="86" spans="1:34" x14ac:dyDescent="0.25">
      <c r="A86" s="56">
        <v>66</v>
      </c>
      <c r="B86" s="86" t="str">
        <f t="shared" ref="B86:B100" si="23">IF(C86="","",A86)</f>
        <v/>
      </c>
      <c r="C86" s="9"/>
      <c r="D86" s="12"/>
      <c r="E86" s="12"/>
      <c r="F86" s="13" t="str">
        <f t="shared" si="16"/>
        <v/>
      </c>
      <c r="G86" s="20"/>
      <c r="H86" s="57">
        <f t="shared" ref="H86:H100" si="24">SUM(AA86:AH86)</f>
        <v>0</v>
      </c>
      <c r="I86" s="5"/>
      <c r="J86" t="str">
        <f t="shared" si="17"/>
        <v/>
      </c>
      <c r="K86">
        <f t="shared" si="18"/>
        <v>0</v>
      </c>
      <c r="L86">
        <f t="shared" si="19"/>
        <v>0</v>
      </c>
      <c r="M86">
        <f t="shared" si="20"/>
        <v>0</v>
      </c>
      <c r="N86">
        <f t="shared" si="21"/>
        <v>0</v>
      </c>
      <c r="O86" t="str">
        <f t="shared" si="22"/>
        <v/>
      </c>
      <c r="AA86" s="61">
        <f>'Gemeenschappelijke ruimten'!$H$4*PRODUCT(D86:E86)/SUMPRODUCT(E$21:E$100,D$21:D$100)</f>
        <v>0</v>
      </c>
      <c r="AB86" s="61" t="str">
        <f>_xlfn.XLOOKUP($B86,'Gemeenschappelijke ruimten'!C$12:C$36,'Gemeenschappelijke ruimten'!D$12:D$36,"")</f>
        <v/>
      </c>
      <c r="AC86" s="61" t="str">
        <f>_xlfn.XLOOKUP($B86,'Gemeenschappelijke ruimten'!E$12:E$36,'Gemeenschappelijke ruimten'!F$12:F$36,"")</f>
        <v/>
      </c>
      <c r="AD86" s="61" t="str">
        <f>_xlfn.XLOOKUP($B86,'Gemeenschappelijke ruimten'!G$12:G$36,'Gemeenschappelijke ruimten'!H$12:H$36,"")</f>
        <v/>
      </c>
      <c r="AE86" s="61" t="str">
        <f>_xlfn.XLOOKUP($B86,'Gemeenschappelijke ruimten'!I$12:I$36,'Gemeenschappelijke ruimten'!J$12:J$36,"")</f>
        <v/>
      </c>
      <c r="AF86" s="61" t="str">
        <f>_xlfn.XLOOKUP($B86,'Gemeenschappelijke ruimten'!K$12:K$36,'Gemeenschappelijke ruimten'!L$12:L$36,"")</f>
        <v/>
      </c>
      <c r="AG86" s="61" t="str">
        <f>_xlfn.XLOOKUP($B86,'Gemeenschappelijke ruimten'!M$12:M$36,'Gemeenschappelijke ruimten'!N$12:N$36,"")</f>
        <v/>
      </c>
      <c r="AH86" s="61" t="str">
        <f>_xlfn.XLOOKUP($B86,'Gemeenschappelijke ruimten'!O$12:O$36,'Gemeenschappelijke ruimten'!P$12:P$36,"")</f>
        <v/>
      </c>
    </row>
    <row r="87" spans="1:34" x14ac:dyDescent="0.25">
      <c r="A87" s="56">
        <v>67</v>
      </c>
      <c r="B87" s="86" t="str">
        <f t="shared" si="23"/>
        <v/>
      </c>
      <c r="C87" s="9"/>
      <c r="D87" s="12"/>
      <c r="E87" s="12"/>
      <c r="F87" s="13" t="str">
        <f t="shared" si="16"/>
        <v/>
      </c>
      <c r="G87" s="20"/>
      <c r="H87" s="57">
        <f t="shared" si="24"/>
        <v>0</v>
      </c>
      <c r="I87" s="5"/>
      <c r="J87" t="str">
        <f t="shared" si="17"/>
        <v/>
      </c>
      <c r="K87">
        <f t="shared" si="18"/>
        <v>0</v>
      </c>
      <c r="L87">
        <f t="shared" si="19"/>
        <v>0</v>
      </c>
      <c r="M87">
        <f t="shared" si="20"/>
        <v>0</v>
      </c>
      <c r="N87">
        <f t="shared" si="21"/>
        <v>0</v>
      </c>
      <c r="O87" t="str">
        <f t="shared" si="22"/>
        <v/>
      </c>
      <c r="AA87" s="61">
        <f>'Gemeenschappelijke ruimten'!$H$4*PRODUCT(D87:E87)/SUMPRODUCT(E$21:E$100,D$21:D$100)</f>
        <v>0</v>
      </c>
      <c r="AB87" s="61" t="str">
        <f>_xlfn.XLOOKUP($B87,'Gemeenschappelijke ruimten'!C$12:C$36,'Gemeenschappelijke ruimten'!D$12:D$36,"")</f>
        <v/>
      </c>
      <c r="AC87" s="61" t="str">
        <f>_xlfn.XLOOKUP($B87,'Gemeenschappelijke ruimten'!E$12:E$36,'Gemeenschappelijke ruimten'!F$12:F$36,"")</f>
        <v/>
      </c>
      <c r="AD87" s="61" t="str">
        <f>_xlfn.XLOOKUP($B87,'Gemeenschappelijke ruimten'!G$12:G$36,'Gemeenschappelijke ruimten'!H$12:H$36,"")</f>
        <v/>
      </c>
      <c r="AE87" s="61" t="str">
        <f>_xlfn.XLOOKUP($B87,'Gemeenschappelijke ruimten'!I$12:I$36,'Gemeenschappelijke ruimten'!J$12:J$36,"")</f>
        <v/>
      </c>
      <c r="AF87" s="61" t="str">
        <f>_xlfn.XLOOKUP($B87,'Gemeenschappelijke ruimten'!K$12:K$36,'Gemeenschappelijke ruimten'!L$12:L$36,"")</f>
        <v/>
      </c>
      <c r="AG87" s="61" t="str">
        <f>_xlfn.XLOOKUP($B87,'Gemeenschappelijke ruimten'!M$12:M$36,'Gemeenschappelijke ruimten'!N$12:N$36,"")</f>
        <v/>
      </c>
      <c r="AH87" s="61" t="str">
        <f>_xlfn.XLOOKUP($B87,'Gemeenschappelijke ruimten'!O$12:O$36,'Gemeenschappelijke ruimten'!P$12:P$36,"")</f>
        <v/>
      </c>
    </row>
    <row r="88" spans="1:34" x14ac:dyDescent="0.25">
      <c r="A88" s="56">
        <v>68</v>
      </c>
      <c r="B88" s="86" t="str">
        <f t="shared" si="23"/>
        <v/>
      </c>
      <c r="C88" s="9"/>
      <c r="D88" s="12"/>
      <c r="E88" s="12"/>
      <c r="F88" s="13" t="str">
        <f t="shared" si="16"/>
        <v/>
      </c>
      <c r="G88" s="20"/>
      <c r="H88" s="57">
        <f t="shared" si="24"/>
        <v>0</v>
      </c>
      <c r="I88" s="5"/>
      <c r="J88" t="str">
        <f t="shared" si="17"/>
        <v/>
      </c>
      <c r="K88">
        <f t="shared" si="18"/>
        <v>0</v>
      </c>
      <c r="L88">
        <f t="shared" si="19"/>
        <v>0</v>
      </c>
      <c r="M88">
        <f t="shared" si="20"/>
        <v>0</v>
      </c>
      <c r="N88">
        <f t="shared" si="21"/>
        <v>0</v>
      </c>
      <c r="O88" t="str">
        <f t="shared" si="22"/>
        <v/>
      </c>
      <c r="AA88" s="61">
        <f>'Gemeenschappelijke ruimten'!$H$4*PRODUCT(D88:E88)/SUMPRODUCT(E$21:E$100,D$21:D$100)</f>
        <v>0</v>
      </c>
      <c r="AB88" s="61" t="str">
        <f>_xlfn.XLOOKUP($B88,'Gemeenschappelijke ruimten'!C$12:C$36,'Gemeenschappelijke ruimten'!D$12:D$36,"")</f>
        <v/>
      </c>
      <c r="AC88" s="61" t="str">
        <f>_xlfn.XLOOKUP($B88,'Gemeenschappelijke ruimten'!E$12:E$36,'Gemeenschappelijke ruimten'!F$12:F$36,"")</f>
        <v/>
      </c>
      <c r="AD88" s="61" t="str">
        <f>_xlfn.XLOOKUP($B88,'Gemeenschappelijke ruimten'!G$12:G$36,'Gemeenschappelijke ruimten'!H$12:H$36,"")</f>
        <v/>
      </c>
      <c r="AE88" s="61" t="str">
        <f>_xlfn.XLOOKUP($B88,'Gemeenschappelijke ruimten'!I$12:I$36,'Gemeenschappelijke ruimten'!J$12:J$36,"")</f>
        <v/>
      </c>
      <c r="AF88" s="61" t="str">
        <f>_xlfn.XLOOKUP($B88,'Gemeenschappelijke ruimten'!K$12:K$36,'Gemeenschappelijke ruimten'!L$12:L$36,"")</f>
        <v/>
      </c>
      <c r="AG88" s="61" t="str">
        <f>_xlfn.XLOOKUP($B88,'Gemeenschappelijke ruimten'!M$12:M$36,'Gemeenschappelijke ruimten'!N$12:N$36,"")</f>
        <v/>
      </c>
      <c r="AH88" s="61" t="str">
        <f>_xlfn.XLOOKUP($B88,'Gemeenschappelijke ruimten'!O$12:O$36,'Gemeenschappelijke ruimten'!P$12:P$36,"")</f>
        <v/>
      </c>
    </row>
    <row r="89" spans="1:34" x14ac:dyDescent="0.25">
      <c r="A89" s="56">
        <v>69</v>
      </c>
      <c r="B89" s="86" t="str">
        <f t="shared" si="23"/>
        <v/>
      </c>
      <c r="C89" s="9"/>
      <c r="D89" s="12"/>
      <c r="E89" s="12"/>
      <c r="F89" s="13" t="str">
        <f t="shared" si="16"/>
        <v/>
      </c>
      <c r="G89" s="20"/>
      <c r="H89" s="57">
        <f t="shared" si="24"/>
        <v>0</v>
      </c>
      <c r="I89" s="5"/>
      <c r="J89" t="str">
        <f t="shared" si="17"/>
        <v/>
      </c>
      <c r="K89">
        <f t="shared" si="18"/>
        <v>0</v>
      </c>
      <c r="L89">
        <f t="shared" si="19"/>
        <v>0</v>
      </c>
      <c r="M89">
        <f t="shared" si="20"/>
        <v>0</v>
      </c>
      <c r="N89">
        <f t="shared" si="21"/>
        <v>0</v>
      </c>
      <c r="O89" t="str">
        <f t="shared" si="22"/>
        <v/>
      </c>
      <c r="AA89" s="61">
        <f>'Gemeenschappelijke ruimten'!$H$4*PRODUCT(D89:E89)/SUMPRODUCT(E$21:E$100,D$21:D$100)</f>
        <v>0</v>
      </c>
      <c r="AB89" s="61" t="str">
        <f>_xlfn.XLOOKUP($B89,'Gemeenschappelijke ruimten'!C$12:C$36,'Gemeenschappelijke ruimten'!D$12:D$36,"")</f>
        <v/>
      </c>
      <c r="AC89" s="61" t="str">
        <f>_xlfn.XLOOKUP($B89,'Gemeenschappelijke ruimten'!E$12:E$36,'Gemeenschappelijke ruimten'!F$12:F$36,"")</f>
        <v/>
      </c>
      <c r="AD89" s="61" t="str">
        <f>_xlfn.XLOOKUP($B89,'Gemeenschappelijke ruimten'!G$12:G$36,'Gemeenschappelijke ruimten'!H$12:H$36,"")</f>
        <v/>
      </c>
      <c r="AE89" s="61" t="str">
        <f>_xlfn.XLOOKUP($B89,'Gemeenschappelijke ruimten'!I$12:I$36,'Gemeenschappelijke ruimten'!J$12:J$36,"")</f>
        <v/>
      </c>
      <c r="AF89" s="61" t="str">
        <f>_xlfn.XLOOKUP($B89,'Gemeenschappelijke ruimten'!K$12:K$36,'Gemeenschappelijke ruimten'!L$12:L$36,"")</f>
        <v/>
      </c>
      <c r="AG89" s="61" t="str">
        <f>_xlfn.XLOOKUP($B89,'Gemeenschappelijke ruimten'!M$12:M$36,'Gemeenschappelijke ruimten'!N$12:N$36,"")</f>
        <v/>
      </c>
      <c r="AH89" s="61" t="str">
        <f>_xlfn.XLOOKUP($B89,'Gemeenschappelijke ruimten'!O$12:O$36,'Gemeenschappelijke ruimten'!P$12:P$36,"")</f>
        <v/>
      </c>
    </row>
    <row r="90" spans="1:34" x14ac:dyDescent="0.25">
      <c r="A90" s="56">
        <v>70</v>
      </c>
      <c r="B90" s="86" t="str">
        <f t="shared" si="23"/>
        <v/>
      </c>
      <c r="C90" s="9"/>
      <c r="D90" s="12"/>
      <c r="E90" s="12"/>
      <c r="F90" s="13" t="str">
        <f t="shared" si="16"/>
        <v/>
      </c>
      <c r="G90" s="20"/>
      <c r="H90" s="57">
        <f t="shared" si="24"/>
        <v>0</v>
      </c>
      <c r="I90" s="5"/>
      <c r="J90" t="str">
        <f t="shared" si="17"/>
        <v/>
      </c>
      <c r="K90">
        <f t="shared" si="18"/>
        <v>0</v>
      </c>
      <c r="L90">
        <f t="shared" si="19"/>
        <v>0</v>
      </c>
      <c r="M90">
        <f t="shared" si="20"/>
        <v>0</v>
      </c>
      <c r="N90">
        <f t="shared" si="21"/>
        <v>0</v>
      </c>
      <c r="O90" t="str">
        <f t="shared" si="22"/>
        <v/>
      </c>
      <c r="AA90" s="61">
        <f>'Gemeenschappelijke ruimten'!$H$4*PRODUCT(D90:E90)/SUMPRODUCT(E$21:E$100,D$21:D$100)</f>
        <v>0</v>
      </c>
      <c r="AB90" s="61" t="str">
        <f>_xlfn.XLOOKUP($B90,'Gemeenschappelijke ruimten'!C$12:C$36,'Gemeenschappelijke ruimten'!D$12:D$36,"")</f>
        <v/>
      </c>
      <c r="AC90" s="61" t="str">
        <f>_xlfn.XLOOKUP($B90,'Gemeenschappelijke ruimten'!E$12:E$36,'Gemeenschappelijke ruimten'!F$12:F$36,"")</f>
        <v/>
      </c>
      <c r="AD90" s="61" t="str">
        <f>_xlfn.XLOOKUP($B90,'Gemeenschappelijke ruimten'!G$12:G$36,'Gemeenschappelijke ruimten'!H$12:H$36,"")</f>
        <v/>
      </c>
      <c r="AE90" s="61" t="str">
        <f>_xlfn.XLOOKUP($B90,'Gemeenschappelijke ruimten'!I$12:I$36,'Gemeenschappelijke ruimten'!J$12:J$36,"")</f>
        <v/>
      </c>
      <c r="AF90" s="61" t="str">
        <f>_xlfn.XLOOKUP($B90,'Gemeenschappelijke ruimten'!K$12:K$36,'Gemeenschappelijke ruimten'!L$12:L$36,"")</f>
        <v/>
      </c>
      <c r="AG90" s="61" t="str">
        <f>_xlfn.XLOOKUP($B90,'Gemeenschappelijke ruimten'!M$12:M$36,'Gemeenschappelijke ruimten'!N$12:N$36,"")</f>
        <v/>
      </c>
      <c r="AH90" s="61" t="str">
        <f>_xlfn.XLOOKUP($B90,'Gemeenschappelijke ruimten'!O$12:O$36,'Gemeenschappelijke ruimten'!P$12:P$36,"")</f>
        <v/>
      </c>
    </row>
    <row r="91" spans="1:34" x14ac:dyDescent="0.25">
      <c r="A91" s="56">
        <v>71</v>
      </c>
      <c r="B91" s="86" t="str">
        <f t="shared" si="23"/>
        <v/>
      </c>
      <c r="C91" s="9"/>
      <c r="D91" s="12"/>
      <c r="E91" s="12"/>
      <c r="F91" s="13" t="str">
        <f t="shared" si="16"/>
        <v/>
      </c>
      <c r="G91" s="20"/>
      <c r="H91" s="57">
        <f t="shared" si="24"/>
        <v>0</v>
      </c>
      <c r="I91" s="5"/>
      <c r="J91" t="str">
        <f t="shared" si="17"/>
        <v/>
      </c>
      <c r="K91">
        <f t="shared" si="18"/>
        <v>0</v>
      </c>
      <c r="L91">
        <f t="shared" si="19"/>
        <v>0</v>
      </c>
      <c r="M91">
        <f t="shared" si="20"/>
        <v>0</v>
      </c>
      <c r="N91">
        <f t="shared" si="21"/>
        <v>0</v>
      </c>
      <c r="O91" t="str">
        <f t="shared" si="22"/>
        <v/>
      </c>
      <c r="AA91" s="61">
        <f>'Gemeenschappelijke ruimten'!$H$4*PRODUCT(D91:E91)/SUMPRODUCT(E$21:E$100,D$21:D$100)</f>
        <v>0</v>
      </c>
      <c r="AB91" s="61" t="str">
        <f>_xlfn.XLOOKUP($B91,'Gemeenschappelijke ruimten'!C$12:C$36,'Gemeenschappelijke ruimten'!D$12:D$36,"")</f>
        <v/>
      </c>
      <c r="AC91" s="61" t="str">
        <f>_xlfn.XLOOKUP($B91,'Gemeenschappelijke ruimten'!E$12:E$36,'Gemeenschappelijke ruimten'!F$12:F$36,"")</f>
        <v/>
      </c>
      <c r="AD91" s="61" t="str">
        <f>_xlfn.XLOOKUP($B91,'Gemeenschappelijke ruimten'!G$12:G$36,'Gemeenschappelijke ruimten'!H$12:H$36,"")</f>
        <v/>
      </c>
      <c r="AE91" s="61" t="str">
        <f>_xlfn.XLOOKUP($B91,'Gemeenschappelijke ruimten'!I$12:I$36,'Gemeenschappelijke ruimten'!J$12:J$36,"")</f>
        <v/>
      </c>
      <c r="AF91" s="61" t="str">
        <f>_xlfn.XLOOKUP($B91,'Gemeenschappelijke ruimten'!K$12:K$36,'Gemeenschappelijke ruimten'!L$12:L$36,"")</f>
        <v/>
      </c>
      <c r="AG91" s="61" t="str">
        <f>_xlfn.XLOOKUP($B91,'Gemeenschappelijke ruimten'!M$12:M$36,'Gemeenschappelijke ruimten'!N$12:N$36,"")</f>
        <v/>
      </c>
      <c r="AH91" s="61" t="str">
        <f>_xlfn.XLOOKUP($B91,'Gemeenschappelijke ruimten'!O$12:O$36,'Gemeenschappelijke ruimten'!P$12:P$36,"")</f>
        <v/>
      </c>
    </row>
    <row r="92" spans="1:34" x14ac:dyDescent="0.25">
      <c r="A92" s="56">
        <v>72</v>
      </c>
      <c r="B92" s="86" t="str">
        <f t="shared" si="23"/>
        <v/>
      </c>
      <c r="C92" s="9"/>
      <c r="D92" s="12"/>
      <c r="E92" s="12"/>
      <c r="F92" s="13" t="str">
        <f t="shared" si="16"/>
        <v/>
      </c>
      <c r="G92" s="20"/>
      <c r="H92" s="57">
        <f t="shared" si="24"/>
        <v>0</v>
      </c>
      <c r="I92" s="5"/>
      <c r="J92" t="str">
        <f t="shared" si="17"/>
        <v/>
      </c>
      <c r="K92">
        <f t="shared" si="18"/>
        <v>0</v>
      </c>
      <c r="L92">
        <f t="shared" si="19"/>
        <v>0</v>
      </c>
      <c r="M92">
        <f t="shared" si="20"/>
        <v>0</v>
      </c>
      <c r="N92">
        <f t="shared" si="21"/>
        <v>0</v>
      </c>
      <c r="O92" t="str">
        <f t="shared" si="22"/>
        <v/>
      </c>
      <c r="AA92" s="61">
        <f>'Gemeenschappelijke ruimten'!$H$4*PRODUCT(D92:E92)/SUMPRODUCT(E$21:E$100,D$21:D$100)</f>
        <v>0</v>
      </c>
      <c r="AB92" s="61" t="str">
        <f>_xlfn.XLOOKUP($B92,'Gemeenschappelijke ruimten'!C$12:C$36,'Gemeenschappelijke ruimten'!D$12:D$36,"")</f>
        <v/>
      </c>
      <c r="AC92" s="61" t="str">
        <f>_xlfn.XLOOKUP($B92,'Gemeenschappelijke ruimten'!E$12:E$36,'Gemeenschappelijke ruimten'!F$12:F$36,"")</f>
        <v/>
      </c>
      <c r="AD92" s="61" t="str">
        <f>_xlfn.XLOOKUP($B92,'Gemeenschappelijke ruimten'!G$12:G$36,'Gemeenschappelijke ruimten'!H$12:H$36,"")</f>
        <v/>
      </c>
      <c r="AE92" s="61" t="str">
        <f>_xlfn.XLOOKUP($B92,'Gemeenschappelijke ruimten'!I$12:I$36,'Gemeenschappelijke ruimten'!J$12:J$36,"")</f>
        <v/>
      </c>
      <c r="AF92" s="61" t="str">
        <f>_xlfn.XLOOKUP($B92,'Gemeenschappelijke ruimten'!K$12:K$36,'Gemeenschappelijke ruimten'!L$12:L$36,"")</f>
        <v/>
      </c>
      <c r="AG92" s="61" t="str">
        <f>_xlfn.XLOOKUP($B92,'Gemeenschappelijke ruimten'!M$12:M$36,'Gemeenschappelijke ruimten'!N$12:N$36,"")</f>
        <v/>
      </c>
      <c r="AH92" s="61" t="str">
        <f>_xlfn.XLOOKUP($B92,'Gemeenschappelijke ruimten'!O$12:O$36,'Gemeenschappelijke ruimten'!P$12:P$36,"")</f>
        <v/>
      </c>
    </row>
    <row r="93" spans="1:34" x14ac:dyDescent="0.25">
      <c r="A93" s="56">
        <v>73</v>
      </c>
      <c r="B93" s="86" t="str">
        <f t="shared" si="23"/>
        <v/>
      </c>
      <c r="C93" s="9"/>
      <c r="D93" s="12"/>
      <c r="E93" s="12"/>
      <c r="F93" s="13" t="str">
        <f t="shared" si="16"/>
        <v/>
      </c>
      <c r="G93" s="20"/>
      <c r="H93" s="57">
        <f t="shared" si="24"/>
        <v>0</v>
      </c>
      <c r="I93" s="5"/>
      <c r="J93" t="str">
        <f t="shared" si="17"/>
        <v/>
      </c>
      <c r="K93">
        <f t="shared" si="18"/>
        <v>0</v>
      </c>
      <c r="L93">
        <f t="shared" si="19"/>
        <v>0</v>
      </c>
      <c r="M93">
        <f t="shared" si="20"/>
        <v>0</v>
      </c>
      <c r="N93">
        <f t="shared" si="21"/>
        <v>0</v>
      </c>
      <c r="O93" t="str">
        <f t="shared" si="22"/>
        <v/>
      </c>
      <c r="AA93" s="61">
        <f>'Gemeenschappelijke ruimten'!$H$4*PRODUCT(D93:E93)/SUMPRODUCT(E$21:E$100,D$21:D$100)</f>
        <v>0</v>
      </c>
      <c r="AB93" s="61" t="str">
        <f>_xlfn.XLOOKUP($B93,'Gemeenschappelijke ruimten'!C$12:C$36,'Gemeenschappelijke ruimten'!D$12:D$36,"")</f>
        <v/>
      </c>
      <c r="AC93" s="61" t="str">
        <f>_xlfn.XLOOKUP($B93,'Gemeenschappelijke ruimten'!E$12:E$36,'Gemeenschappelijke ruimten'!F$12:F$36,"")</f>
        <v/>
      </c>
      <c r="AD93" s="61" t="str">
        <f>_xlfn.XLOOKUP($B93,'Gemeenschappelijke ruimten'!G$12:G$36,'Gemeenschappelijke ruimten'!H$12:H$36,"")</f>
        <v/>
      </c>
      <c r="AE93" s="61" t="str">
        <f>_xlfn.XLOOKUP($B93,'Gemeenschappelijke ruimten'!I$12:I$36,'Gemeenschappelijke ruimten'!J$12:J$36,"")</f>
        <v/>
      </c>
      <c r="AF93" s="61" t="str">
        <f>_xlfn.XLOOKUP($B93,'Gemeenschappelijke ruimten'!K$12:K$36,'Gemeenschappelijke ruimten'!L$12:L$36,"")</f>
        <v/>
      </c>
      <c r="AG93" s="61" t="str">
        <f>_xlfn.XLOOKUP($B93,'Gemeenschappelijke ruimten'!M$12:M$36,'Gemeenschappelijke ruimten'!N$12:N$36,"")</f>
        <v/>
      </c>
      <c r="AH93" s="61" t="str">
        <f>_xlfn.XLOOKUP($B93,'Gemeenschappelijke ruimten'!O$12:O$36,'Gemeenschappelijke ruimten'!P$12:P$36,"")</f>
        <v/>
      </c>
    </row>
    <row r="94" spans="1:34" x14ac:dyDescent="0.25">
      <c r="A94" s="56">
        <v>74</v>
      </c>
      <c r="B94" s="86" t="str">
        <f t="shared" si="23"/>
        <v/>
      </c>
      <c r="C94" s="9"/>
      <c r="D94" s="12"/>
      <c r="E94" s="12"/>
      <c r="F94" s="13" t="str">
        <f t="shared" si="16"/>
        <v/>
      </c>
      <c r="G94" s="20"/>
      <c r="H94" s="57">
        <f t="shared" si="24"/>
        <v>0</v>
      </c>
      <c r="I94" s="5"/>
      <c r="J94" t="str">
        <f t="shared" si="17"/>
        <v/>
      </c>
      <c r="K94">
        <f t="shared" si="18"/>
        <v>0</v>
      </c>
      <c r="L94">
        <f t="shared" si="19"/>
        <v>0</v>
      </c>
      <c r="M94">
        <f t="shared" si="20"/>
        <v>0</v>
      </c>
      <c r="N94">
        <f t="shared" si="21"/>
        <v>0</v>
      </c>
      <c r="O94" t="str">
        <f t="shared" si="22"/>
        <v/>
      </c>
      <c r="AA94" s="61">
        <f>'Gemeenschappelijke ruimten'!$H$4*PRODUCT(D94:E94)/SUMPRODUCT(E$21:E$100,D$21:D$100)</f>
        <v>0</v>
      </c>
      <c r="AB94" s="61" t="str">
        <f>_xlfn.XLOOKUP($B94,'Gemeenschappelijke ruimten'!C$12:C$36,'Gemeenschappelijke ruimten'!D$12:D$36,"")</f>
        <v/>
      </c>
      <c r="AC94" s="61" t="str">
        <f>_xlfn.XLOOKUP($B94,'Gemeenschappelijke ruimten'!E$12:E$36,'Gemeenschappelijke ruimten'!F$12:F$36,"")</f>
        <v/>
      </c>
      <c r="AD94" s="61" t="str">
        <f>_xlfn.XLOOKUP($B94,'Gemeenschappelijke ruimten'!G$12:G$36,'Gemeenschappelijke ruimten'!H$12:H$36,"")</f>
        <v/>
      </c>
      <c r="AE94" s="61" t="str">
        <f>_xlfn.XLOOKUP($B94,'Gemeenschappelijke ruimten'!I$12:I$36,'Gemeenschappelijke ruimten'!J$12:J$36,"")</f>
        <v/>
      </c>
      <c r="AF94" s="61" t="str">
        <f>_xlfn.XLOOKUP($B94,'Gemeenschappelijke ruimten'!K$12:K$36,'Gemeenschappelijke ruimten'!L$12:L$36,"")</f>
        <v/>
      </c>
      <c r="AG94" s="61" t="str">
        <f>_xlfn.XLOOKUP($B94,'Gemeenschappelijke ruimten'!M$12:M$36,'Gemeenschappelijke ruimten'!N$12:N$36,"")</f>
        <v/>
      </c>
      <c r="AH94" s="61" t="str">
        <f>_xlfn.XLOOKUP($B94,'Gemeenschappelijke ruimten'!O$12:O$36,'Gemeenschappelijke ruimten'!P$12:P$36,"")</f>
        <v/>
      </c>
    </row>
    <row r="95" spans="1:34" x14ac:dyDescent="0.25">
      <c r="A95" s="56">
        <v>75</v>
      </c>
      <c r="B95" s="86" t="str">
        <f t="shared" si="23"/>
        <v/>
      </c>
      <c r="C95" s="9"/>
      <c r="D95" s="12"/>
      <c r="E95" s="12"/>
      <c r="F95" s="13" t="str">
        <f t="shared" si="16"/>
        <v/>
      </c>
      <c r="G95" s="20"/>
      <c r="H95" s="57">
        <f t="shared" si="24"/>
        <v>0</v>
      </c>
      <c r="I95" s="5"/>
      <c r="J95" t="str">
        <f t="shared" si="17"/>
        <v/>
      </c>
      <c r="K95">
        <f t="shared" si="18"/>
        <v>0</v>
      </c>
      <c r="L95">
        <f t="shared" si="19"/>
        <v>0</v>
      </c>
      <c r="M95">
        <f t="shared" si="20"/>
        <v>0</v>
      </c>
      <c r="N95">
        <f t="shared" si="21"/>
        <v>0</v>
      </c>
      <c r="O95" t="str">
        <f t="shared" si="22"/>
        <v/>
      </c>
      <c r="AA95" s="61">
        <f>'Gemeenschappelijke ruimten'!$H$4*PRODUCT(D95:E95)/SUMPRODUCT(E$21:E$100,D$21:D$100)</f>
        <v>0</v>
      </c>
      <c r="AB95" s="61" t="str">
        <f>_xlfn.XLOOKUP($B95,'Gemeenschappelijke ruimten'!C$12:C$36,'Gemeenschappelijke ruimten'!D$12:D$36,"")</f>
        <v/>
      </c>
      <c r="AC95" s="61" t="str">
        <f>_xlfn.XLOOKUP($B95,'Gemeenschappelijke ruimten'!E$12:E$36,'Gemeenschappelijke ruimten'!F$12:F$36,"")</f>
        <v/>
      </c>
      <c r="AD95" s="61" t="str">
        <f>_xlfn.XLOOKUP($B95,'Gemeenschappelijke ruimten'!G$12:G$36,'Gemeenschappelijke ruimten'!H$12:H$36,"")</f>
        <v/>
      </c>
      <c r="AE95" s="61" t="str">
        <f>_xlfn.XLOOKUP($B95,'Gemeenschappelijke ruimten'!I$12:I$36,'Gemeenschappelijke ruimten'!J$12:J$36,"")</f>
        <v/>
      </c>
      <c r="AF95" s="61" t="str">
        <f>_xlfn.XLOOKUP($B95,'Gemeenschappelijke ruimten'!K$12:K$36,'Gemeenschappelijke ruimten'!L$12:L$36,"")</f>
        <v/>
      </c>
      <c r="AG95" s="61" t="str">
        <f>_xlfn.XLOOKUP($B95,'Gemeenschappelijke ruimten'!M$12:M$36,'Gemeenschappelijke ruimten'!N$12:N$36,"")</f>
        <v/>
      </c>
      <c r="AH95" s="61" t="str">
        <f>_xlfn.XLOOKUP($B95,'Gemeenschappelijke ruimten'!O$12:O$36,'Gemeenschappelijke ruimten'!P$12:P$36,"")</f>
        <v/>
      </c>
    </row>
    <row r="96" spans="1:34" x14ac:dyDescent="0.25">
      <c r="A96" s="56">
        <v>76</v>
      </c>
      <c r="B96" s="86" t="str">
        <f t="shared" si="23"/>
        <v/>
      </c>
      <c r="C96" s="9"/>
      <c r="D96" s="12"/>
      <c r="E96" s="12"/>
      <c r="F96" s="13" t="str">
        <f t="shared" si="16"/>
        <v/>
      </c>
      <c r="G96" s="20"/>
      <c r="H96" s="57">
        <f t="shared" si="24"/>
        <v>0</v>
      </c>
      <c r="I96" s="5"/>
      <c r="J96" t="str">
        <f t="shared" si="17"/>
        <v/>
      </c>
      <c r="K96">
        <f t="shared" si="18"/>
        <v>0</v>
      </c>
      <c r="L96">
        <f t="shared" si="19"/>
        <v>0</v>
      </c>
      <c r="M96">
        <f t="shared" si="20"/>
        <v>0</v>
      </c>
      <c r="N96">
        <f t="shared" si="21"/>
        <v>0</v>
      </c>
      <c r="O96" t="str">
        <f t="shared" si="22"/>
        <v/>
      </c>
      <c r="AA96" s="61">
        <f>'Gemeenschappelijke ruimten'!$H$4*PRODUCT(D96:E96)/SUMPRODUCT(E$21:E$100,D$21:D$100)</f>
        <v>0</v>
      </c>
      <c r="AB96" s="61" t="str">
        <f>_xlfn.XLOOKUP($B96,'Gemeenschappelijke ruimten'!C$12:C$36,'Gemeenschappelijke ruimten'!D$12:D$36,"")</f>
        <v/>
      </c>
      <c r="AC96" s="61" t="str">
        <f>_xlfn.XLOOKUP($B96,'Gemeenschappelijke ruimten'!E$12:E$36,'Gemeenschappelijke ruimten'!F$12:F$36,"")</f>
        <v/>
      </c>
      <c r="AD96" s="61" t="str">
        <f>_xlfn.XLOOKUP($B96,'Gemeenschappelijke ruimten'!G$12:G$36,'Gemeenschappelijke ruimten'!H$12:H$36,"")</f>
        <v/>
      </c>
      <c r="AE96" s="61" t="str">
        <f>_xlfn.XLOOKUP($B96,'Gemeenschappelijke ruimten'!I$12:I$36,'Gemeenschappelijke ruimten'!J$12:J$36,"")</f>
        <v/>
      </c>
      <c r="AF96" s="61" t="str">
        <f>_xlfn.XLOOKUP($B96,'Gemeenschappelijke ruimten'!K$12:K$36,'Gemeenschappelijke ruimten'!L$12:L$36,"")</f>
        <v/>
      </c>
      <c r="AG96" s="61" t="str">
        <f>_xlfn.XLOOKUP($B96,'Gemeenschappelijke ruimten'!M$12:M$36,'Gemeenschappelijke ruimten'!N$12:N$36,"")</f>
        <v/>
      </c>
      <c r="AH96" s="61" t="str">
        <f>_xlfn.XLOOKUP($B96,'Gemeenschappelijke ruimten'!O$12:O$36,'Gemeenschappelijke ruimten'!P$12:P$36,"")</f>
        <v/>
      </c>
    </row>
    <row r="97" spans="1:34" x14ac:dyDescent="0.25">
      <c r="A97" s="56">
        <v>77</v>
      </c>
      <c r="B97" s="86" t="str">
        <f t="shared" si="23"/>
        <v/>
      </c>
      <c r="C97" s="9"/>
      <c r="D97" s="12"/>
      <c r="E97" s="12"/>
      <c r="F97" s="13" t="str">
        <f t="shared" si="16"/>
        <v/>
      </c>
      <c r="G97" s="20"/>
      <c r="H97" s="57">
        <f t="shared" si="24"/>
        <v>0</v>
      </c>
      <c r="I97" s="5"/>
      <c r="J97" t="str">
        <f t="shared" si="17"/>
        <v/>
      </c>
      <c r="K97">
        <f t="shared" si="18"/>
        <v>0</v>
      </c>
      <c r="L97">
        <f t="shared" si="19"/>
        <v>0</v>
      </c>
      <c r="M97">
        <f t="shared" si="20"/>
        <v>0</v>
      </c>
      <c r="N97">
        <f t="shared" si="21"/>
        <v>0</v>
      </c>
      <c r="O97" t="str">
        <f t="shared" si="22"/>
        <v/>
      </c>
      <c r="AA97" s="61">
        <f>'Gemeenschappelijke ruimten'!$H$4*PRODUCT(D97:E97)/SUMPRODUCT(E$21:E$100,D$21:D$100)</f>
        <v>0</v>
      </c>
      <c r="AB97" s="61" t="str">
        <f>_xlfn.XLOOKUP($B97,'Gemeenschappelijke ruimten'!C$12:C$36,'Gemeenschappelijke ruimten'!D$12:D$36,"")</f>
        <v/>
      </c>
      <c r="AC97" s="61" t="str">
        <f>_xlfn.XLOOKUP($B97,'Gemeenschappelijke ruimten'!E$12:E$36,'Gemeenschappelijke ruimten'!F$12:F$36,"")</f>
        <v/>
      </c>
      <c r="AD97" s="61" t="str">
        <f>_xlfn.XLOOKUP($B97,'Gemeenschappelijke ruimten'!G$12:G$36,'Gemeenschappelijke ruimten'!H$12:H$36,"")</f>
        <v/>
      </c>
      <c r="AE97" s="61" t="str">
        <f>_xlfn.XLOOKUP($B97,'Gemeenschappelijke ruimten'!I$12:I$36,'Gemeenschappelijke ruimten'!J$12:J$36,"")</f>
        <v/>
      </c>
      <c r="AF97" s="61" t="str">
        <f>_xlfn.XLOOKUP($B97,'Gemeenschappelijke ruimten'!K$12:K$36,'Gemeenschappelijke ruimten'!L$12:L$36,"")</f>
        <v/>
      </c>
      <c r="AG97" s="61" t="str">
        <f>_xlfn.XLOOKUP($B97,'Gemeenschappelijke ruimten'!M$12:M$36,'Gemeenschappelijke ruimten'!N$12:N$36,"")</f>
        <v/>
      </c>
      <c r="AH97" s="61" t="str">
        <f>_xlfn.XLOOKUP($B97,'Gemeenschappelijke ruimten'!O$12:O$36,'Gemeenschappelijke ruimten'!P$12:P$36,"")</f>
        <v/>
      </c>
    </row>
    <row r="98" spans="1:34" x14ac:dyDescent="0.25">
      <c r="A98" s="56">
        <v>78</v>
      </c>
      <c r="B98" s="86" t="str">
        <f t="shared" si="23"/>
        <v/>
      </c>
      <c r="C98" s="9"/>
      <c r="D98" s="12"/>
      <c r="E98" s="12"/>
      <c r="F98" s="13" t="str">
        <f t="shared" si="16"/>
        <v/>
      </c>
      <c r="G98" s="20"/>
      <c r="H98" s="57">
        <f t="shared" si="24"/>
        <v>0</v>
      </c>
      <c r="I98" s="5"/>
      <c r="J98" t="str">
        <f t="shared" si="17"/>
        <v/>
      </c>
      <c r="K98">
        <f t="shared" si="18"/>
        <v>0</v>
      </c>
      <c r="L98">
        <f t="shared" si="19"/>
        <v>0</v>
      </c>
      <c r="M98">
        <f t="shared" si="20"/>
        <v>0</v>
      </c>
      <c r="N98">
        <f t="shared" si="21"/>
        <v>0</v>
      </c>
      <c r="O98" t="str">
        <f t="shared" si="22"/>
        <v/>
      </c>
      <c r="AA98" s="61">
        <f>'Gemeenschappelijke ruimten'!$H$4*PRODUCT(D98:E98)/SUMPRODUCT(E$21:E$100,D$21:D$100)</f>
        <v>0</v>
      </c>
      <c r="AB98" s="61" t="str">
        <f>_xlfn.XLOOKUP($B98,'Gemeenschappelijke ruimten'!C$12:C$36,'Gemeenschappelijke ruimten'!D$12:D$36,"")</f>
        <v/>
      </c>
      <c r="AC98" s="61" t="str">
        <f>_xlfn.XLOOKUP($B98,'Gemeenschappelijke ruimten'!E$12:E$36,'Gemeenschappelijke ruimten'!F$12:F$36,"")</f>
        <v/>
      </c>
      <c r="AD98" s="61" t="str">
        <f>_xlfn.XLOOKUP($B98,'Gemeenschappelijke ruimten'!G$12:G$36,'Gemeenschappelijke ruimten'!H$12:H$36,"")</f>
        <v/>
      </c>
      <c r="AE98" s="61" t="str">
        <f>_xlfn.XLOOKUP($B98,'Gemeenschappelijke ruimten'!I$12:I$36,'Gemeenschappelijke ruimten'!J$12:J$36,"")</f>
        <v/>
      </c>
      <c r="AF98" s="61" t="str">
        <f>_xlfn.XLOOKUP($B98,'Gemeenschappelijke ruimten'!K$12:K$36,'Gemeenschappelijke ruimten'!L$12:L$36,"")</f>
        <v/>
      </c>
      <c r="AG98" s="61" t="str">
        <f>_xlfn.XLOOKUP($B98,'Gemeenschappelijke ruimten'!M$12:M$36,'Gemeenschappelijke ruimten'!N$12:N$36,"")</f>
        <v/>
      </c>
      <c r="AH98" s="61" t="str">
        <f>_xlfn.XLOOKUP($B98,'Gemeenschappelijke ruimten'!O$12:O$36,'Gemeenschappelijke ruimten'!P$12:P$36,"")</f>
        <v/>
      </c>
    </row>
    <row r="99" spans="1:34" x14ac:dyDescent="0.25">
      <c r="A99" s="56">
        <v>79</v>
      </c>
      <c r="B99" s="86" t="str">
        <f t="shared" si="23"/>
        <v/>
      </c>
      <c r="C99" s="9"/>
      <c r="D99" s="12"/>
      <c r="E99" s="12"/>
      <c r="F99" s="13" t="str">
        <f t="shared" si="16"/>
        <v/>
      </c>
      <c r="G99" s="20"/>
      <c r="H99" s="57">
        <f t="shared" si="24"/>
        <v>0</v>
      </c>
      <c r="I99" s="5"/>
      <c r="J99" t="str">
        <f t="shared" si="17"/>
        <v/>
      </c>
      <c r="K99">
        <f t="shared" si="18"/>
        <v>0</v>
      </c>
      <c r="L99">
        <f t="shared" si="19"/>
        <v>0</v>
      </c>
      <c r="M99">
        <f t="shared" si="20"/>
        <v>0</v>
      </c>
      <c r="N99">
        <f t="shared" si="21"/>
        <v>0</v>
      </c>
      <c r="O99" t="str">
        <f t="shared" si="22"/>
        <v/>
      </c>
      <c r="AA99" s="61">
        <f>'Gemeenschappelijke ruimten'!$H$4*PRODUCT(D99:E99)/SUMPRODUCT(E$21:E$100,D$21:D$100)</f>
        <v>0</v>
      </c>
      <c r="AB99" s="61" t="str">
        <f>_xlfn.XLOOKUP($B99,'Gemeenschappelijke ruimten'!C$12:C$36,'Gemeenschappelijke ruimten'!D$12:D$36,"")</f>
        <v/>
      </c>
      <c r="AC99" s="61" t="str">
        <f>_xlfn.XLOOKUP($B99,'Gemeenschappelijke ruimten'!E$12:E$36,'Gemeenschappelijke ruimten'!F$12:F$36,"")</f>
        <v/>
      </c>
      <c r="AD99" s="61" t="str">
        <f>_xlfn.XLOOKUP($B99,'Gemeenschappelijke ruimten'!G$12:G$36,'Gemeenschappelijke ruimten'!H$12:H$36,"")</f>
        <v/>
      </c>
      <c r="AE99" s="61" t="str">
        <f>_xlfn.XLOOKUP($B99,'Gemeenschappelijke ruimten'!I$12:I$36,'Gemeenschappelijke ruimten'!J$12:J$36,"")</f>
        <v/>
      </c>
      <c r="AF99" s="61" t="str">
        <f>_xlfn.XLOOKUP($B99,'Gemeenschappelijke ruimten'!K$12:K$36,'Gemeenschappelijke ruimten'!L$12:L$36,"")</f>
        <v/>
      </c>
      <c r="AG99" s="61" t="str">
        <f>_xlfn.XLOOKUP($B99,'Gemeenschappelijke ruimten'!M$12:M$36,'Gemeenschappelijke ruimten'!N$12:N$36,"")</f>
        <v/>
      </c>
      <c r="AH99" s="61" t="str">
        <f>_xlfn.XLOOKUP($B99,'Gemeenschappelijke ruimten'!O$12:O$36,'Gemeenschappelijke ruimten'!P$12:P$36,"")</f>
        <v/>
      </c>
    </row>
    <row r="100" spans="1:34" x14ac:dyDescent="0.25">
      <c r="A100" s="56">
        <v>80</v>
      </c>
      <c r="B100" s="86" t="str">
        <f t="shared" si="23"/>
        <v/>
      </c>
      <c r="C100" s="9"/>
      <c r="D100" s="12"/>
      <c r="E100" s="12"/>
      <c r="F100" s="13" t="str">
        <f t="shared" si="16"/>
        <v/>
      </c>
      <c r="G100" s="20"/>
      <c r="H100" s="57">
        <f t="shared" si="24"/>
        <v>0</v>
      </c>
      <c r="I100" s="5"/>
      <c r="J100" t="str">
        <f t="shared" si="17"/>
        <v/>
      </c>
      <c r="K100">
        <f t="shared" si="18"/>
        <v>0</v>
      </c>
      <c r="L100">
        <f t="shared" si="19"/>
        <v>0</v>
      </c>
      <c r="M100">
        <f t="shared" si="20"/>
        <v>0</v>
      </c>
      <c r="N100">
        <f t="shared" si="21"/>
        <v>0</v>
      </c>
      <c r="O100" t="str">
        <f t="shared" si="22"/>
        <v/>
      </c>
      <c r="AA100" s="61">
        <f>'Gemeenschappelijke ruimten'!$H$4*PRODUCT(D100:E100)/SUMPRODUCT(E$21:E$100,D$21:D$100)</f>
        <v>0</v>
      </c>
      <c r="AB100" s="61" t="str">
        <f>_xlfn.XLOOKUP($B100,'Gemeenschappelijke ruimten'!C$12:C$36,'Gemeenschappelijke ruimten'!D$12:D$36,"")</f>
        <v/>
      </c>
      <c r="AC100" s="61" t="str">
        <f>_xlfn.XLOOKUP($B100,'Gemeenschappelijke ruimten'!E$12:E$36,'Gemeenschappelijke ruimten'!F$12:F$36,"")</f>
        <v/>
      </c>
      <c r="AD100" s="61" t="str">
        <f>_xlfn.XLOOKUP($B100,'Gemeenschappelijke ruimten'!G$12:G$36,'Gemeenschappelijke ruimten'!H$12:H$36,"")</f>
        <v/>
      </c>
      <c r="AE100" s="61" t="str">
        <f>_xlfn.XLOOKUP($B100,'Gemeenschappelijke ruimten'!I$12:I$36,'Gemeenschappelijke ruimten'!J$12:J$36,"")</f>
        <v/>
      </c>
      <c r="AF100" s="61" t="str">
        <f>_xlfn.XLOOKUP($B100,'Gemeenschappelijke ruimten'!K$12:K$36,'Gemeenschappelijke ruimten'!L$12:L$36,"")</f>
        <v/>
      </c>
      <c r="AG100" s="61" t="str">
        <f>_xlfn.XLOOKUP($B100,'Gemeenschappelijke ruimten'!M$12:M$36,'Gemeenschappelijke ruimten'!N$12:N$36,"")</f>
        <v/>
      </c>
      <c r="AH100" s="61" t="str">
        <f>_xlfn.XLOOKUP($B100,'Gemeenschappelijke ruimten'!O$12:O$36,'Gemeenschappelijke ruimten'!P$12:P$36,"")</f>
        <v/>
      </c>
    </row>
    <row r="101" spans="1:34" x14ac:dyDescent="0.25">
      <c r="A101" s="5"/>
      <c r="B101" s="5"/>
      <c r="C101" s="5"/>
      <c r="D101" s="5"/>
      <c r="E101" s="5"/>
      <c r="F101" s="5"/>
      <c r="G101" s="5"/>
      <c r="H101" s="45"/>
      <c r="I101" s="5"/>
    </row>
    <row r="102" spans="1:34" x14ac:dyDescent="0.25">
      <c r="I102" s="5"/>
    </row>
    <row r="216" spans="3:5" x14ac:dyDescent="0.25">
      <c r="C216" t="s">
        <v>44</v>
      </c>
      <c r="D216" t="s">
        <v>39</v>
      </c>
      <c r="E216">
        <v>1.6</v>
      </c>
    </row>
    <row r="217" spans="3:5" x14ac:dyDescent="0.25">
      <c r="C217" t="s">
        <v>45</v>
      </c>
      <c r="D217" t="s">
        <v>42</v>
      </c>
      <c r="E217">
        <v>1.6</v>
      </c>
    </row>
    <row r="218" spans="3:5" x14ac:dyDescent="0.25">
      <c r="C218">
        <v>2</v>
      </c>
      <c r="D218" t="s">
        <v>46</v>
      </c>
      <c r="E218">
        <v>1.85</v>
      </c>
    </row>
    <row r="219" spans="3:5" x14ac:dyDescent="0.25">
      <c r="C219">
        <v>3</v>
      </c>
      <c r="D219" t="s">
        <v>47</v>
      </c>
      <c r="E219">
        <v>1.85</v>
      </c>
    </row>
    <row r="220" spans="3:5" x14ac:dyDescent="0.25">
      <c r="C220">
        <v>4</v>
      </c>
      <c r="D220" t="s">
        <v>48</v>
      </c>
      <c r="E220">
        <v>1.85</v>
      </c>
    </row>
    <row r="221" spans="3:5" x14ac:dyDescent="0.25">
      <c r="C221">
        <v>5</v>
      </c>
      <c r="D221" t="s">
        <v>49</v>
      </c>
      <c r="E221">
        <v>1.85</v>
      </c>
    </row>
    <row r="222" spans="3:5" x14ac:dyDescent="0.25">
      <c r="C222">
        <v>6</v>
      </c>
      <c r="D222" t="s">
        <v>40</v>
      </c>
      <c r="E222">
        <v>1.55</v>
      </c>
    </row>
    <row r="223" spans="3:5" x14ac:dyDescent="0.25">
      <c r="C223">
        <v>7</v>
      </c>
      <c r="D223" t="s">
        <v>50</v>
      </c>
      <c r="E223">
        <v>1.85</v>
      </c>
    </row>
    <row r="224" spans="3:5" x14ac:dyDescent="0.25">
      <c r="C224">
        <v>8</v>
      </c>
      <c r="D224" t="s">
        <v>51</v>
      </c>
      <c r="E224">
        <v>1.85</v>
      </c>
    </row>
    <row r="225" spans="3:5" x14ac:dyDescent="0.25">
      <c r="C225">
        <v>9</v>
      </c>
      <c r="D225" t="s">
        <v>52</v>
      </c>
      <c r="E225">
        <v>1.85</v>
      </c>
    </row>
    <row r="226" spans="3:5" x14ac:dyDescent="0.25">
      <c r="C226">
        <v>10</v>
      </c>
      <c r="D226" t="s">
        <v>41</v>
      </c>
      <c r="E226">
        <v>1.85</v>
      </c>
    </row>
    <row r="227" spans="3:5" x14ac:dyDescent="0.25">
      <c r="C227">
        <v>11</v>
      </c>
      <c r="D227" t="s">
        <v>43</v>
      </c>
      <c r="E227">
        <v>1.8</v>
      </c>
    </row>
  </sheetData>
  <mergeCells count="13">
    <mergeCell ref="C1:E1"/>
    <mergeCell ref="C5:D5"/>
    <mergeCell ref="C6:D6"/>
    <mergeCell ref="E18:G18"/>
    <mergeCell ref="E16:G16"/>
    <mergeCell ref="E17:G17"/>
    <mergeCell ref="C7:D7"/>
    <mergeCell ref="C8:D8"/>
    <mergeCell ref="C10:E13"/>
    <mergeCell ref="E15:G15"/>
    <mergeCell ref="C15:D15"/>
    <mergeCell ref="G5:H5"/>
    <mergeCell ref="G6:H13"/>
  </mergeCells>
  <conditionalFormatting sqref="H21:H100">
    <cfRule type="cellIs" dxfId="1" priority="2" operator="equal">
      <formula>0</formula>
    </cfRule>
  </conditionalFormatting>
  <dataValidations count="2">
    <dataValidation type="list" allowBlank="1" showInputMessage="1" showErrorMessage="1" sqref="C21:C100" xr:uid="{D7909C0C-D4F9-4DB2-8823-16D6F94B5605}">
      <formula1>$D$216:$D$227</formula1>
    </dataValidation>
    <dataValidation allowBlank="1" showErrorMessage="1" sqref="F6:G6" xr:uid="{C0D90DBD-DC84-464B-8FA0-BC5486770249}"/>
  </dataValidations>
  <hyperlinks>
    <hyperlink ref="Q11" r:id="rId1" xr:uid="{DDAF450E-D68B-4698-8CE1-D2A0DEA1E16A}"/>
    <hyperlink ref="Q12" r:id="rId2" location="main_formula_1" xr:uid="{945A4617-DA3F-441E-9B11-622493471C87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DF6E185-6292-4B84-B5E2-28980FB987DB}">
            <xm:f>NOT('Gemeenschappelijke ruimten'!$H$5=$D$18)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D18:G18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3BDD-1473-4E1E-9BDA-63CE7DE76B45}">
  <dimension ref="A1:AI38"/>
  <sheetViews>
    <sheetView workbookViewId="0">
      <selection activeCell="N12" sqref="N12"/>
    </sheetView>
  </sheetViews>
  <sheetFormatPr defaultColWidth="9.140625" defaultRowHeight="15" x14ac:dyDescent="0.25"/>
  <cols>
    <col min="1" max="1" width="2.7109375" style="62" customWidth="1"/>
    <col min="2" max="2" width="10.7109375" style="62" bestFit="1" customWidth="1"/>
    <col min="3" max="3" width="9.140625" style="62"/>
    <col min="4" max="4" width="11.5703125" style="62" bestFit="1" customWidth="1"/>
    <col min="5" max="5" width="9.140625" style="62"/>
    <col min="6" max="6" width="11.5703125" style="62" bestFit="1" customWidth="1"/>
    <col min="7" max="7" width="9.140625" style="62"/>
    <col min="8" max="8" width="11.5703125" style="62" bestFit="1" customWidth="1"/>
    <col min="9" max="9" width="9.140625" style="62"/>
    <col min="10" max="10" width="11.5703125" style="62" bestFit="1" customWidth="1"/>
    <col min="11" max="11" width="9.140625" style="62"/>
    <col min="12" max="12" width="11.5703125" style="62" bestFit="1" customWidth="1"/>
    <col min="13" max="13" width="9.140625" style="62"/>
    <col min="14" max="14" width="11.5703125" style="62" bestFit="1" customWidth="1"/>
    <col min="15" max="15" width="9.140625" style="62"/>
    <col min="16" max="16" width="11.5703125" style="62" bestFit="1" customWidth="1"/>
    <col min="17" max="17" width="2.85546875" style="62" customWidth="1"/>
    <col min="18" max="18" width="6.85546875" style="74" bestFit="1" customWidth="1"/>
    <col min="19" max="19" width="66.5703125" style="76" bestFit="1" customWidth="1"/>
    <col min="20" max="20" width="3.28515625" style="62" customWidth="1"/>
    <col min="21" max="21" width="9.140625" style="48"/>
    <col min="22" max="23" width="9.85546875" style="60" hidden="1" customWidth="1"/>
    <col min="24" max="35" width="0" style="60" hidden="1" customWidth="1"/>
    <col min="36" max="16384" width="9.140625" style="48"/>
  </cols>
  <sheetData>
    <row r="1" spans="1:35" ht="78.599999999999994" customHeight="1" x14ac:dyDescent="0.25">
      <c r="B1" s="108" t="e" vm="1">
        <v>#VALUE!</v>
      </c>
      <c r="C1" s="108"/>
      <c r="D1" s="108"/>
      <c r="E1" s="108"/>
      <c r="F1" s="108"/>
      <c r="G1" s="108"/>
      <c r="H1" s="108"/>
      <c r="I1" s="108"/>
      <c r="J1" s="48"/>
      <c r="K1" s="48"/>
      <c r="L1" s="48"/>
      <c r="M1" s="48"/>
      <c r="N1" s="48"/>
      <c r="O1" s="48"/>
    </row>
    <row r="2" spans="1:35" x14ac:dyDescent="0.25">
      <c r="A2" s="47"/>
      <c r="B2" s="84" t="s">
        <v>53</v>
      </c>
      <c r="C2" s="83"/>
      <c r="D2" s="83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35" x14ac:dyDescent="0.25">
      <c r="A3" s="63"/>
      <c r="B3" s="64"/>
      <c r="C3" s="64"/>
      <c r="D3" s="64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75"/>
      <c r="S3" s="77"/>
      <c r="T3" s="63"/>
    </row>
    <row r="4" spans="1:35" ht="16.5" x14ac:dyDescent="0.25">
      <c r="A4" s="63"/>
      <c r="B4" s="64"/>
      <c r="C4" s="113" t="s">
        <v>54</v>
      </c>
      <c r="D4" s="113"/>
      <c r="E4" s="113"/>
      <c r="F4" s="113"/>
      <c r="G4" s="113"/>
      <c r="H4" s="68">
        <v>250</v>
      </c>
      <c r="I4" s="82" t="s">
        <v>20</v>
      </c>
      <c r="J4" s="81"/>
      <c r="K4" s="81"/>
      <c r="L4" s="63"/>
      <c r="M4" s="63"/>
      <c r="N4" s="63"/>
      <c r="O4" s="63"/>
      <c r="P4" s="63"/>
      <c r="Q4" s="63"/>
      <c r="R4" s="78" t="s">
        <v>3</v>
      </c>
      <c r="S4" s="79"/>
      <c r="T4" s="63"/>
    </row>
    <row r="5" spans="1:35" ht="16.5" x14ac:dyDescent="0.25">
      <c r="A5" s="63"/>
      <c r="B5" s="64"/>
      <c r="C5" s="113" t="s">
        <v>55</v>
      </c>
      <c r="D5" s="113"/>
      <c r="E5" s="113"/>
      <c r="F5" s="113"/>
      <c r="G5" s="113"/>
      <c r="H5" s="69">
        <f>H4+SUM(C8:P8)</f>
        <v>425</v>
      </c>
      <c r="I5" s="82" t="s">
        <v>20</v>
      </c>
      <c r="J5" s="81"/>
      <c r="K5" s="81"/>
      <c r="L5" s="63"/>
      <c r="M5" s="63"/>
      <c r="N5" s="63"/>
      <c r="O5" s="63"/>
      <c r="P5" s="63"/>
      <c r="Q5" s="63"/>
      <c r="R5" s="80">
        <v>1</v>
      </c>
      <c r="S5" s="79" t="s">
        <v>56</v>
      </c>
      <c r="T5" s="63"/>
    </row>
    <row r="6" spans="1:35" x14ac:dyDescent="0.25">
      <c r="A6" s="63"/>
      <c r="B6" s="64"/>
      <c r="C6" s="64"/>
      <c r="D6" s="64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80">
        <v>2</v>
      </c>
      <c r="S6" s="79" t="s">
        <v>57</v>
      </c>
      <c r="T6" s="63"/>
    </row>
    <row r="7" spans="1:35" x14ac:dyDescent="0.25">
      <c r="A7" s="65"/>
      <c r="B7" s="65"/>
      <c r="C7" s="112" t="s">
        <v>58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63"/>
      <c r="R7" s="80"/>
      <c r="S7" s="79" t="s">
        <v>59</v>
      </c>
      <c r="T7" s="63"/>
    </row>
    <row r="8" spans="1:35" x14ac:dyDescent="0.25">
      <c r="A8" s="63"/>
      <c r="B8" s="69" t="s">
        <v>60</v>
      </c>
      <c r="C8" s="109">
        <v>100</v>
      </c>
      <c r="D8" s="110"/>
      <c r="E8" s="111">
        <v>75</v>
      </c>
      <c r="F8" s="110"/>
      <c r="G8" s="111"/>
      <c r="H8" s="110"/>
      <c r="I8" s="111"/>
      <c r="J8" s="110"/>
      <c r="K8" s="111"/>
      <c r="L8" s="110"/>
      <c r="M8" s="111"/>
      <c r="N8" s="110"/>
      <c r="O8" s="111"/>
      <c r="P8" s="110"/>
      <c r="Q8" s="63"/>
      <c r="R8" s="80"/>
      <c r="S8" s="79" t="s">
        <v>61</v>
      </c>
      <c r="T8" s="63"/>
      <c r="W8" s="60">
        <f>SUM(W12:W36)</f>
        <v>3700</v>
      </c>
      <c r="Y8" s="60">
        <f>SUM(Y12:Y36)</f>
        <v>250</v>
      </c>
      <c r="AA8" s="60">
        <f>SUM(AA12:AA36)</f>
        <v>0</v>
      </c>
      <c r="AC8" s="60">
        <f>SUM(AC12:AC36)</f>
        <v>0</v>
      </c>
      <c r="AE8" s="60">
        <f>SUM(AE12:AE36)</f>
        <v>0</v>
      </c>
      <c r="AG8" s="60">
        <f>SUM(AG12:AG36)</f>
        <v>0</v>
      </c>
      <c r="AI8" s="60">
        <f>SUM(AI12:AI36)</f>
        <v>0</v>
      </c>
    </row>
    <row r="9" spans="1:35" ht="14.45" customHeight="1" x14ac:dyDescent="0.25">
      <c r="A9" s="63"/>
      <c r="B9" s="63"/>
      <c r="C9" s="114" t="s">
        <v>62</v>
      </c>
      <c r="D9" s="115"/>
      <c r="E9" s="114" t="s">
        <v>62</v>
      </c>
      <c r="F9" s="115"/>
      <c r="G9" s="114" t="s">
        <v>62</v>
      </c>
      <c r="H9" s="115"/>
      <c r="I9" s="114" t="s">
        <v>62</v>
      </c>
      <c r="J9" s="115"/>
      <c r="K9" s="114" t="s">
        <v>62</v>
      </c>
      <c r="L9" s="115"/>
      <c r="M9" s="114" t="s">
        <v>62</v>
      </c>
      <c r="N9" s="115"/>
      <c r="O9" s="114" t="s">
        <v>62</v>
      </c>
      <c r="P9" s="115"/>
      <c r="Q9" s="63"/>
      <c r="R9" s="80"/>
      <c r="S9" s="79"/>
      <c r="T9" s="63"/>
    </row>
    <row r="10" spans="1:35" x14ac:dyDescent="0.25">
      <c r="A10" s="63"/>
      <c r="B10" s="63"/>
      <c r="C10" s="116"/>
      <c r="D10" s="117"/>
      <c r="E10" s="116"/>
      <c r="F10" s="117"/>
      <c r="G10" s="116"/>
      <c r="H10" s="117"/>
      <c r="I10" s="116"/>
      <c r="J10" s="117"/>
      <c r="K10" s="116"/>
      <c r="L10" s="117"/>
      <c r="M10" s="116"/>
      <c r="N10" s="117"/>
      <c r="O10" s="116"/>
      <c r="P10" s="117"/>
      <c r="Q10" s="63"/>
      <c r="R10" s="80"/>
      <c r="S10" s="79" t="s">
        <v>63</v>
      </c>
      <c r="T10" s="63"/>
    </row>
    <row r="11" spans="1:35" ht="30" x14ac:dyDescent="0.25">
      <c r="A11" s="63"/>
      <c r="B11" s="63"/>
      <c r="C11" s="53" t="s">
        <v>23</v>
      </c>
      <c r="D11" s="58" t="s">
        <v>64</v>
      </c>
      <c r="E11" s="59" t="s">
        <v>23</v>
      </c>
      <c r="F11" s="58" t="s">
        <v>64</v>
      </c>
      <c r="G11" s="53" t="s">
        <v>23</v>
      </c>
      <c r="H11" s="58" t="s">
        <v>64</v>
      </c>
      <c r="I11" s="54" t="s">
        <v>23</v>
      </c>
      <c r="J11" s="58" t="s">
        <v>64</v>
      </c>
      <c r="K11" s="53" t="s">
        <v>23</v>
      </c>
      <c r="L11" s="58" t="s">
        <v>64</v>
      </c>
      <c r="M11" s="54" t="s">
        <v>23</v>
      </c>
      <c r="N11" s="58" t="s">
        <v>64</v>
      </c>
      <c r="O11" s="53" t="s">
        <v>23</v>
      </c>
      <c r="P11" s="58" t="s">
        <v>64</v>
      </c>
      <c r="Q11" s="63"/>
      <c r="R11" s="80"/>
      <c r="S11" s="79"/>
      <c r="T11" s="63"/>
    </row>
    <row r="12" spans="1:35" x14ac:dyDescent="0.25">
      <c r="A12" s="63"/>
      <c r="B12" s="63"/>
      <c r="C12" s="66">
        <v>1</v>
      </c>
      <c r="D12" s="67">
        <f t="shared" ref="D12:D36" si="0">IF(C12="",0,C$8*W12/W$8)</f>
        <v>40.54054054054054</v>
      </c>
      <c r="E12" s="66">
        <v>2</v>
      </c>
      <c r="F12" s="67">
        <f t="shared" ref="F12:F36" si="1">IF(E12="",0,E$8*Y12/Y$8)</f>
        <v>45</v>
      </c>
      <c r="G12" s="66"/>
      <c r="H12" s="67">
        <f t="shared" ref="H12:H36" si="2">IF(G12="",0,G$8*AA12/AA$8)</f>
        <v>0</v>
      </c>
      <c r="I12" s="66"/>
      <c r="J12" s="67">
        <f t="shared" ref="J12:J36" si="3">IF(I12="",0,I$8*AC12/AC$8)</f>
        <v>0</v>
      </c>
      <c r="K12" s="66"/>
      <c r="L12" s="67">
        <f t="shared" ref="L12:L36" si="4">IF(K12="",0,K$8*AE12/AE$8)</f>
        <v>0</v>
      </c>
      <c r="M12" s="66"/>
      <c r="N12" s="67">
        <f t="shared" ref="N12:N36" si="5">IF(M12="",0,M$8*AG12/AG$8)</f>
        <v>0</v>
      </c>
      <c r="O12" s="66"/>
      <c r="P12" s="67">
        <f t="shared" ref="P12:P36" si="6">IF(O12="",0,O$8*AI12/AI$8)</f>
        <v>0</v>
      </c>
      <c r="Q12" s="63"/>
      <c r="R12" s="80"/>
      <c r="S12" s="79"/>
      <c r="T12" s="63"/>
      <c r="V12" s="60">
        <f>_xlfn.XLOOKUP(C12,'Soepelere MPG combinatiegebouw'!$B$21:$B$100,'Soepelere MPG combinatiegebouw'!$D$21:$D$100,0)</f>
        <v>20</v>
      </c>
      <c r="W12" s="60">
        <f>V12*_xlfn.XLOOKUP(C12,'Soepelere MPG combinatiegebouw'!$B$21:$B$100,'Soepelere MPG combinatiegebouw'!$E$21:$E$100,0)</f>
        <v>1500</v>
      </c>
      <c r="X12" s="60">
        <f>_xlfn.XLOOKUP(E12,'Soepelere MPG combinatiegebouw'!$B$21:$B$100,'Soepelere MPG combinatiegebouw'!$D$21:$D$100,0)</f>
        <v>5</v>
      </c>
      <c r="Y12" s="60">
        <f>X12*_xlfn.XLOOKUP(E12,'Soepelere MPG combinatiegebouw'!$B$21:$B$100,'Soepelere MPG combinatiegebouw'!$E$21:$E$100,0)</f>
        <v>150</v>
      </c>
      <c r="Z12" s="60">
        <f>_xlfn.XLOOKUP(G12,'Soepelere MPG combinatiegebouw'!$B$21:$B$100,'Soepelere MPG combinatiegebouw'!$D$21:$D$100,0)</f>
        <v>0</v>
      </c>
      <c r="AA12" s="60">
        <f>Z12*_xlfn.XLOOKUP(G12,'Soepelere MPG combinatiegebouw'!$B$21:$B$100,'Soepelere MPG combinatiegebouw'!$E$21:$E$100,0)</f>
        <v>0</v>
      </c>
      <c r="AB12" s="60">
        <f>_xlfn.XLOOKUP(I12,'Soepelere MPG combinatiegebouw'!$B$21:$B$100,'Soepelere MPG combinatiegebouw'!$D$21:$D$100,0)</f>
        <v>0</v>
      </c>
      <c r="AC12" s="60">
        <f>AB12*_xlfn.XLOOKUP(I12,'Soepelere MPG combinatiegebouw'!$B$21:$B$100,'Soepelere MPG combinatiegebouw'!$E$21:$E$100,0)</f>
        <v>0</v>
      </c>
      <c r="AD12" s="60">
        <f>_xlfn.XLOOKUP(K12,'Soepelere MPG combinatiegebouw'!$B$21:$B$100,'Soepelere MPG combinatiegebouw'!$D$21:$D$100,0)</f>
        <v>0</v>
      </c>
      <c r="AE12" s="60">
        <f>AD12*_xlfn.XLOOKUP(K12,'Soepelere MPG combinatiegebouw'!$B$21:$B$100,'Soepelere MPG combinatiegebouw'!$E$21:$E$100,0)</f>
        <v>0</v>
      </c>
      <c r="AF12" s="60">
        <f>_xlfn.XLOOKUP(M12,'Soepelere MPG combinatiegebouw'!$B$21:$B$100,'Soepelere MPG combinatiegebouw'!$D$21:$D$100,0)</f>
        <v>0</v>
      </c>
      <c r="AG12" s="60">
        <f>AF12*_xlfn.XLOOKUP(M12,'Soepelere MPG combinatiegebouw'!$B$21:$B$100,'Soepelere MPG combinatiegebouw'!$E$21:$E$100,0)</f>
        <v>0</v>
      </c>
      <c r="AH12" s="60">
        <f>_xlfn.XLOOKUP(O12,'Soepelere MPG combinatiegebouw'!$B$21:$B$100,'Soepelere MPG combinatiegebouw'!$D$21:$D$100,0)</f>
        <v>0</v>
      </c>
      <c r="AI12" s="60">
        <f>AH12*_xlfn.XLOOKUP(O12,'Soepelere MPG combinatiegebouw'!$B$21:$B$100,'Soepelere MPG combinatiegebouw'!$E$21:$E$100,0)</f>
        <v>0</v>
      </c>
    </row>
    <row r="13" spans="1:35" x14ac:dyDescent="0.25">
      <c r="A13" s="63"/>
      <c r="B13" s="63"/>
      <c r="C13" s="66">
        <v>4</v>
      </c>
      <c r="D13" s="67">
        <f t="shared" si="0"/>
        <v>27.027027027027028</v>
      </c>
      <c r="E13" s="66">
        <v>3</v>
      </c>
      <c r="F13" s="67">
        <f t="shared" si="1"/>
        <v>30</v>
      </c>
      <c r="G13" s="66"/>
      <c r="H13" s="67">
        <f t="shared" si="2"/>
        <v>0</v>
      </c>
      <c r="I13" s="66"/>
      <c r="J13" s="67">
        <f t="shared" si="3"/>
        <v>0</v>
      </c>
      <c r="K13" s="66"/>
      <c r="L13" s="67">
        <f t="shared" si="4"/>
        <v>0</v>
      </c>
      <c r="M13" s="66"/>
      <c r="N13" s="67">
        <f t="shared" si="5"/>
        <v>0</v>
      </c>
      <c r="O13" s="66"/>
      <c r="P13" s="67">
        <f t="shared" si="6"/>
        <v>0</v>
      </c>
      <c r="Q13" s="63"/>
      <c r="R13" s="80"/>
      <c r="S13" s="79"/>
      <c r="T13" s="63"/>
      <c r="V13" s="60">
        <f>_xlfn.XLOOKUP(C13,'Soepelere MPG combinatiegebouw'!$B$21:$B$100,'Soepelere MPG combinatiegebouw'!$D$21:$D$100,0)</f>
        <v>10</v>
      </c>
      <c r="W13" s="60">
        <f>V13*_xlfn.XLOOKUP(C13,'Soepelere MPG combinatiegebouw'!$B$21:$B$100,'Soepelere MPG combinatiegebouw'!$E$21:$E$100,0)</f>
        <v>1000</v>
      </c>
      <c r="X13" s="60">
        <f>_xlfn.XLOOKUP(E13,'Soepelere MPG combinatiegebouw'!$B$21:$B$100,'Soepelere MPG combinatiegebouw'!$D$21:$D$100,0)</f>
        <v>1</v>
      </c>
      <c r="Y13" s="60">
        <f>X13*_xlfn.XLOOKUP(E13,'Soepelere MPG combinatiegebouw'!$B$21:$B$100,'Soepelere MPG combinatiegebouw'!$E$21:$E$100,0)</f>
        <v>100</v>
      </c>
      <c r="Z13" s="60">
        <f>_xlfn.XLOOKUP(G13,'Soepelere MPG combinatiegebouw'!$B$21:$B$100,'Soepelere MPG combinatiegebouw'!$D$21:$D$100,0)</f>
        <v>0</v>
      </c>
      <c r="AA13" s="60">
        <f>Z13*_xlfn.XLOOKUP(G13,'Soepelere MPG combinatiegebouw'!$B$21:$B$100,'Soepelere MPG combinatiegebouw'!$E$21:$E$100,0)</f>
        <v>0</v>
      </c>
      <c r="AB13" s="60">
        <f>_xlfn.XLOOKUP(I13,'Soepelere MPG combinatiegebouw'!$B$21:$B$100,'Soepelere MPG combinatiegebouw'!$D$21:$D$100,0)</f>
        <v>0</v>
      </c>
      <c r="AC13" s="60">
        <f>AB13*_xlfn.XLOOKUP(I13,'Soepelere MPG combinatiegebouw'!$B$21:$B$100,'Soepelere MPG combinatiegebouw'!$E$21:$E$100,0)</f>
        <v>0</v>
      </c>
      <c r="AD13" s="60">
        <f>_xlfn.XLOOKUP(K13,'Soepelere MPG combinatiegebouw'!$B$21:$B$100,'Soepelere MPG combinatiegebouw'!$D$21:$D$100,0)</f>
        <v>0</v>
      </c>
      <c r="AE13" s="60">
        <f>AD13*_xlfn.XLOOKUP(K13,'Soepelere MPG combinatiegebouw'!$B$21:$B$100,'Soepelere MPG combinatiegebouw'!$E$21:$E$100,0)</f>
        <v>0</v>
      </c>
      <c r="AF13" s="60">
        <f>_xlfn.XLOOKUP(M13,'Soepelere MPG combinatiegebouw'!$B$21:$B$100,'Soepelere MPG combinatiegebouw'!$D$21:$D$100,0)</f>
        <v>0</v>
      </c>
      <c r="AG13" s="60">
        <f>AF13*_xlfn.XLOOKUP(M13,'Soepelere MPG combinatiegebouw'!$B$21:$B$100,'Soepelere MPG combinatiegebouw'!$E$21:$E$100,0)</f>
        <v>0</v>
      </c>
      <c r="AH13" s="60">
        <f>_xlfn.XLOOKUP(O13,'Soepelere MPG combinatiegebouw'!$B$21:$B$100,'Soepelere MPG combinatiegebouw'!$D$21:$D$100,0)</f>
        <v>0</v>
      </c>
      <c r="AI13" s="60">
        <f>AH13*_xlfn.XLOOKUP(O13,'Soepelere MPG combinatiegebouw'!$B$21:$B$100,'Soepelere MPG combinatiegebouw'!$E$21:$E$100,0)</f>
        <v>0</v>
      </c>
    </row>
    <row r="14" spans="1:35" x14ac:dyDescent="0.25">
      <c r="A14" s="63"/>
      <c r="B14" s="63"/>
      <c r="C14" s="66">
        <v>5</v>
      </c>
      <c r="D14" s="67">
        <f t="shared" si="0"/>
        <v>16.216216216216218</v>
      </c>
      <c r="E14" s="66"/>
      <c r="F14" s="67">
        <f t="shared" si="1"/>
        <v>0</v>
      </c>
      <c r="G14" s="66"/>
      <c r="H14" s="67">
        <f t="shared" si="2"/>
        <v>0</v>
      </c>
      <c r="I14" s="66"/>
      <c r="J14" s="67">
        <f t="shared" si="3"/>
        <v>0</v>
      </c>
      <c r="K14" s="66"/>
      <c r="L14" s="67">
        <f t="shared" si="4"/>
        <v>0</v>
      </c>
      <c r="M14" s="66"/>
      <c r="N14" s="67">
        <f t="shared" si="5"/>
        <v>0</v>
      </c>
      <c r="O14" s="66"/>
      <c r="P14" s="67">
        <f t="shared" si="6"/>
        <v>0</v>
      </c>
      <c r="Q14" s="63"/>
      <c r="R14" s="75"/>
      <c r="S14" s="77"/>
      <c r="T14" s="63"/>
      <c r="V14" s="60">
        <f>_xlfn.XLOOKUP(C14,'Soepelere MPG combinatiegebouw'!$B$21:$B$100,'Soepelere MPG combinatiegebouw'!$D$21:$D$100,0)</f>
        <v>10</v>
      </c>
      <c r="W14" s="60">
        <f>V14*_xlfn.XLOOKUP(C14,'Soepelere MPG combinatiegebouw'!$B$21:$B$100,'Soepelere MPG combinatiegebouw'!$E$21:$E$100,0)</f>
        <v>600</v>
      </c>
      <c r="X14" s="60">
        <f>_xlfn.XLOOKUP(E14,'Soepelere MPG combinatiegebouw'!$B$21:$B$100,'Soepelere MPG combinatiegebouw'!$D$21:$D$100,0)</f>
        <v>0</v>
      </c>
      <c r="Y14" s="60">
        <f>X14*_xlfn.XLOOKUP(E14,'Soepelere MPG combinatiegebouw'!$B$21:$B$100,'Soepelere MPG combinatiegebouw'!$E$21:$E$100,0)</f>
        <v>0</v>
      </c>
      <c r="Z14" s="60">
        <f>_xlfn.XLOOKUP(G14,'Soepelere MPG combinatiegebouw'!$B$21:$B$100,'Soepelere MPG combinatiegebouw'!$D$21:$D$100,0)</f>
        <v>0</v>
      </c>
      <c r="AA14" s="60">
        <f>Z14*_xlfn.XLOOKUP(G14,'Soepelere MPG combinatiegebouw'!$B$21:$B$100,'Soepelere MPG combinatiegebouw'!$E$21:$E$100,0)</f>
        <v>0</v>
      </c>
      <c r="AB14" s="60">
        <f>_xlfn.XLOOKUP(I14,'Soepelere MPG combinatiegebouw'!$B$21:$B$100,'Soepelere MPG combinatiegebouw'!$D$21:$D$100,0)</f>
        <v>0</v>
      </c>
      <c r="AC14" s="60">
        <f>AB14*_xlfn.XLOOKUP(I14,'Soepelere MPG combinatiegebouw'!$B$21:$B$100,'Soepelere MPG combinatiegebouw'!$E$21:$E$100,0)</f>
        <v>0</v>
      </c>
      <c r="AD14" s="60">
        <f>_xlfn.XLOOKUP(K14,'Soepelere MPG combinatiegebouw'!$B$21:$B$100,'Soepelere MPG combinatiegebouw'!$D$21:$D$100,0)</f>
        <v>0</v>
      </c>
      <c r="AE14" s="60">
        <f>AD14*_xlfn.XLOOKUP(K14,'Soepelere MPG combinatiegebouw'!$B$21:$B$100,'Soepelere MPG combinatiegebouw'!$E$21:$E$100,0)</f>
        <v>0</v>
      </c>
      <c r="AF14" s="60">
        <f>_xlfn.XLOOKUP(M14,'Soepelere MPG combinatiegebouw'!$B$21:$B$100,'Soepelere MPG combinatiegebouw'!$D$21:$D$100,0)</f>
        <v>0</v>
      </c>
      <c r="AG14" s="60">
        <f>AF14*_xlfn.XLOOKUP(M14,'Soepelere MPG combinatiegebouw'!$B$21:$B$100,'Soepelere MPG combinatiegebouw'!$E$21:$E$100,0)</f>
        <v>0</v>
      </c>
      <c r="AH14" s="60">
        <f>_xlfn.XLOOKUP(O14,'Soepelere MPG combinatiegebouw'!$B$21:$B$100,'Soepelere MPG combinatiegebouw'!$D$21:$D$100,0)</f>
        <v>0</v>
      </c>
      <c r="AI14" s="60">
        <f>AH14*_xlfn.XLOOKUP(O14,'Soepelere MPG combinatiegebouw'!$B$21:$B$100,'Soepelere MPG combinatiegebouw'!$E$21:$E$100,0)</f>
        <v>0</v>
      </c>
    </row>
    <row r="15" spans="1:35" x14ac:dyDescent="0.25">
      <c r="A15" s="63"/>
      <c r="B15" s="63"/>
      <c r="C15" s="66">
        <v>6</v>
      </c>
      <c r="D15" s="67">
        <f t="shared" si="0"/>
        <v>16.216216216216218</v>
      </c>
      <c r="E15" s="66"/>
      <c r="F15" s="67">
        <f t="shared" si="1"/>
        <v>0</v>
      </c>
      <c r="G15" s="66"/>
      <c r="H15" s="67">
        <f t="shared" si="2"/>
        <v>0</v>
      </c>
      <c r="I15" s="66"/>
      <c r="J15" s="67">
        <f t="shared" si="3"/>
        <v>0</v>
      </c>
      <c r="K15" s="66"/>
      <c r="L15" s="67">
        <f t="shared" si="4"/>
        <v>0</v>
      </c>
      <c r="M15" s="66"/>
      <c r="N15" s="67">
        <f t="shared" si="5"/>
        <v>0</v>
      </c>
      <c r="O15" s="66"/>
      <c r="P15" s="67">
        <f t="shared" si="6"/>
        <v>0</v>
      </c>
      <c r="Q15" s="63"/>
      <c r="V15" s="60">
        <f>_xlfn.XLOOKUP(C15,'Soepelere MPG combinatiegebouw'!$B$21:$B$100,'Soepelere MPG combinatiegebouw'!$D$21:$D$100,0)</f>
        <v>20</v>
      </c>
      <c r="W15" s="60">
        <f>V15*_xlfn.XLOOKUP(C15,'Soepelere MPG combinatiegebouw'!$B$21:$B$100,'Soepelere MPG combinatiegebouw'!$E$21:$E$100,0)</f>
        <v>600</v>
      </c>
      <c r="X15" s="60">
        <f>_xlfn.XLOOKUP(E15,'Soepelere MPG combinatiegebouw'!$B$21:$B$100,'Soepelere MPG combinatiegebouw'!$D$21:$D$100,0)</f>
        <v>0</v>
      </c>
      <c r="Y15" s="60">
        <f>X15*_xlfn.XLOOKUP(E15,'Soepelere MPG combinatiegebouw'!$B$21:$B$100,'Soepelere MPG combinatiegebouw'!$E$21:$E$100,0)</f>
        <v>0</v>
      </c>
      <c r="Z15" s="60">
        <f>_xlfn.XLOOKUP(G15,'Soepelere MPG combinatiegebouw'!$B$21:$B$100,'Soepelere MPG combinatiegebouw'!$D$21:$D$100,0)</f>
        <v>0</v>
      </c>
      <c r="AA15" s="60">
        <f>Z15*_xlfn.XLOOKUP(G15,'Soepelere MPG combinatiegebouw'!$B$21:$B$100,'Soepelere MPG combinatiegebouw'!$E$21:$E$100,0)</f>
        <v>0</v>
      </c>
      <c r="AB15" s="60">
        <f>_xlfn.XLOOKUP(I15,'Soepelere MPG combinatiegebouw'!$B$21:$B$100,'Soepelere MPG combinatiegebouw'!$D$21:$D$100,0)</f>
        <v>0</v>
      </c>
      <c r="AC15" s="60">
        <f>AB15*_xlfn.XLOOKUP(I15,'Soepelere MPG combinatiegebouw'!$B$21:$B$100,'Soepelere MPG combinatiegebouw'!$E$21:$E$100,0)</f>
        <v>0</v>
      </c>
      <c r="AD15" s="60">
        <f>_xlfn.XLOOKUP(K15,'Soepelere MPG combinatiegebouw'!$B$21:$B$100,'Soepelere MPG combinatiegebouw'!$D$21:$D$100,0)</f>
        <v>0</v>
      </c>
      <c r="AE15" s="60">
        <f>AD15*_xlfn.XLOOKUP(K15,'Soepelere MPG combinatiegebouw'!$B$21:$B$100,'Soepelere MPG combinatiegebouw'!$E$21:$E$100,0)</f>
        <v>0</v>
      </c>
      <c r="AF15" s="60">
        <f>_xlfn.XLOOKUP(M15,'Soepelere MPG combinatiegebouw'!$B$21:$B$100,'Soepelere MPG combinatiegebouw'!$D$21:$D$100,0)</f>
        <v>0</v>
      </c>
      <c r="AG15" s="60">
        <f>AF15*_xlfn.XLOOKUP(M15,'Soepelere MPG combinatiegebouw'!$B$21:$B$100,'Soepelere MPG combinatiegebouw'!$E$21:$E$100,0)</f>
        <v>0</v>
      </c>
      <c r="AH15" s="60">
        <f>_xlfn.XLOOKUP(O15,'Soepelere MPG combinatiegebouw'!$B$21:$B$100,'Soepelere MPG combinatiegebouw'!$D$21:$D$100,0)</f>
        <v>0</v>
      </c>
      <c r="AI15" s="60">
        <f>AH15*_xlfn.XLOOKUP(O15,'Soepelere MPG combinatiegebouw'!$B$21:$B$100,'Soepelere MPG combinatiegebouw'!$E$21:$E$100,0)</f>
        <v>0</v>
      </c>
    </row>
    <row r="16" spans="1:35" x14ac:dyDescent="0.25">
      <c r="A16" s="63"/>
      <c r="B16" s="63"/>
      <c r="C16" s="66"/>
      <c r="D16" s="67">
        <f t="shared" si="0"/>
        <v>0</v>
      </c>
      <c r="E16" s="66"/>
      <c r="F16" s="67">
        <f t="shared" si="1"/>
        <v>0</v>
      </c>
      <c r="G16" s="66"/>
      <c r="H16" s="67">
        <f t="shared" si="2"/>
        <v>0</v>
      </c>
      <c r="I16" s="66"/>
      <c r="J16" s="67">
        <f t="shared" si="3"/>
        <v>0</v>
      </c>
      <c r="K16" s="66"/>
      <c r="L16" s="67">
        <f t="shared" si="4"/>
        <v>0</v>
      </c>
      <c r="M16" s="66"/>
      <c r="N16" s="67">
        <f t="shared" si="5"/>
        <v>0</v>
      </c>
      <c r="O16" s="66"/>
      <c r="P16" s="67">
        <f t="shared" si="6"/>
        <v>0</v>
      </c>
      <c r="Q16" s="63"/>
      <c r="V16" s="60">
        <f>_xlfn.XLOOKUP(C16,'Soepelere MPG combinatiegebouw'!$B$21:$B$100,'Soepelere MPG combinatiegebouw'!$D$21:$D$100,0)</f>
        <v>0</v>
      </c>
      <c r="W16" s="60">
        <f>V16*_xlfn.XLOOKUP(C16,'Soepelere MPG combinatiegebouw'!$B$21:$B$100,'Soepelere MPG combinatiegebouw'!$E$21:$E$100,0)</f>
        <v>0</v>
      </c>
      <c r="X16" s="60">
        <f>_xlfn.XLOOKUP(E16,'Soepelere MPG combinatiegebouw'!$B$21:$B$100,'Soepelere MPG combinatiegebouw'!$D$21:$D$100,0)</f>
        <v>0</v>
      </c>
      <c r="Y16" s="60">
        <f>X16*_xlfn.XLOOKUP(E16,'Soepelere MPG combinatiegebouw'!$B$21:$B$100,'Soepelere MPG combinatiegebouw'!$E$21:$E$100,0)</f>
        <v>0</v>
      </c>
      <c r="Z16" s="60">
        <f>_xlfn.XLOOKUP(G16,'Soepelere MPG combinatiegebouw'!$B$21:$B$100,'Soepelere MPG combinatiegebouw'!$D$21:$D$100,0)</f>
        <v>0</v>
      </c>
      <c r="AA16" s="60">
        <f>Z16*_xlfn.XLOOKUP(G16,'Soepelere MPG combinatiegebouw'!$B$21:$B$100,'Soepelere MPG combinatiegebouw'!$E$21:$E$100,0)</f>
        <v>0</v>
      </c>
      <c r="AB16" s="60">
        <f>_xlfn.XLOOKUP(I16,'Soepelere MPG combinatiegebouw'!$B$21:$B$100,'Soepelere MPG combinatiegebouw'!$D$21:$D$100,0)</f>
        <v>0</v>
      </c>
      <c r="AC16" s="60">
        <f>AB16*_xlfn.XLOOKUP(I16,'Soepelere MPG combinatiegebouw'!$B$21:$B$100,'Soepelere MPG combinatiegebouw'!$E$21:$E$100,0)</f>
        <v>0</v>
      </c>
      <c r="AD16" s="60">
        <f>_xlfn.XLOOKUP(K16,'Soepelere MPG combinatiegebouw'!$B$21:$B$100,'Soepelere MPG combinatiegebouw'!$D$21:$D$100,0)</f>
        <v>0</v>
      </c>
      <c r="AE16" s="60">
        <f>AD16*_xlfn.XLOOKUP(K16,'Soepelere MPG combinatiegebouw'!$B$21:$B$100,'Soepelere MPG combinatiegebouw'!$E$21:$E$100,0)</f>
        <v>0</v>
      </c>
      <c r="AF16" s="60">
        <f>_xlfn.XLOOKUP(M16,'Soepelere MPG combinatiegebouw'!$B$21:$B$100,'Soepelere MPG combinatiegebouw'!$D$21:$D$100,0)</f>
        <v>0</v>
      </c>
      <c r="AG16" s="60">
        <f>AF16*_xlfn.XLOOKUP(M16,'Soepelere MPG combinatiegebouw'!$B$21:$B$100,'Soepelere MPG combinatiegebouw'!$E$21:$E$100,0)</f>
        <v>0</v>
      </c>
      <c r="AH16" s="60">
        <f>_xlfn.XLOOKUP(O16,'Soepelere MPG combinatiegebouw'!$B$21:$B$100,'Soepelere MPG combinatiegebouw'!$D$21:$D$100,0)</f>
        <v>0</v>
      </c>
      <c r="AI16" s="60">
        <f>AH16*_xlfn.XLOOKUP(O16,'Soepelere MPG combinatiegebouw'!$B$21:$B$100,'Soepelere MPG combinatiegebouw'!$E$21:$E$100,0)</f>
        <v>0</v>
      </c>
    </row>
    <row r="17" spans="1:35" x14ac:dyDescent="0.25">
      <c r="A17" s="63"/>
      <c r="B17" s="63"/>
      <c r="C17" s="66"/>
      <c r="D17" s="67">
        <f t="shared" si="0"/>
        <v>0</v>
      </c>
      <c r="E17" s="66"/>
      <c r="F17" s="67">
        <f t="shared" si="1"/>
        <v>0</v>
      </c>
      <c r="G17" s="66"/>
      <c r="H17" s="67">
        <f t="shared" si="2"/>
        <v>0</v>
      </c>
      <c r="I17" s="66"/>
      <c r="J17" s="67">
        <f t="shared" si="3"/>
        <v>0</v>
      </c>
      <c r="K17" s="66"/>
      <c r="L17" s="67">
        <f t="shared" si="4"/>
        <v>0</v>
      </c>
      <c r="M17" s="66"/>
      <c r="N17" s="67">
        <f t="shared" si="5"/>
        <v>0</v>
      </c>
      <c r="O17" s="66"/>
      <c r="P17" s="67">
        <f t="shared" si="6"/>
        <v>0</v>
      </c>
      <c r="Q17" s="63"/>
      <c r="V17" s="60">
        <f>_xlfn.XLOOKUP(C17,'Soepelere MPG combinatiegebouw'!$B$21:$B$100,'Soepelere MPG combinatiegebouw'!$D$21:$D$100,0)</f>
        <v>0</v>
      </c>
      <c r="W17" s="60">
        <f>V17*_xlfn.XLOOKUP(C17,'Soepelere MPG combinatiegebouw'!$B$21:$B$100,'Soepelere MPG combinatiegebouw'!$E$21:$E$100,0)</f>
        <v>0</v>
      </c>
      <c r="X17" s="60">
        <f>_xlfn.XLOOKUP(E17,'Soepelere MPG combinatiegebouw'!$B$21:$B$100,'Soepelere MPG combinatiegebouw'!$D$21:$D$100,0)</f>
        <v>0</v>
      </c>
      <c r="Y17" s="60">
        <f>X17*_xlfn.XLOOKUP(E17,'Soepelere MPG combinatiegebouw'!$B$21:$B$100,'Soepelere MPG combinatiegebouw'!$E$21:$E$100,0)</f>
        <v>0</v>
      </c>
      <c r="Z17" s="60">
        <f>_xlfn.XLOOKUP(G17,'Soepelere MPG combinatiegebouw'!$B$21:$B$100,'Soepelere MPG combinatiegebouw'!$D$21:$D$100,0)</f>
        <v>0</v>
      </c>
      <c r="AA17" s="60">
        <f>Z17*_xlfn.XLOOKUP(G17,'Soepelere MPG combinatiegebouw'!$B$21:$B$100,'Soepelere MPG combinatiegebouw'!$E$21:$E$100,0)</f>
        <v>0</v>
      </c>
      <c r="AB17" s="60">
        <f>_xlfn.XLOOKUP(I17,'Soepelere MPG combinatiegebouw'!$B$21:$B$100,'Soepelere MPG combinatiegebouw'!$D$21:$D$100,0)</f>
        <v>0</v>
      </c>
      <c r="AC17" s="60">
        <f>AB17*_xlfn.XLOOKUP(I17,'Soepelere MPG combinatiegebouw'!$B$21:$B$100,'Soepelere MPG combinatiegebouw'!$E$21:$E$100,0)</f>
        <v>0</v>
      </c>
      <c r="AD17" s="60">
        <f>_xlfn.XLOOKUP(K17,'Soepelere MPG combinatiegebouw'!$B$21:$B$100,'Soepelere MPG combinatiegebouw'!$D$21:$D$100,0)</f>
        <v>0</v>
      </c>
      <c r="AE17" s="60">
        <f>AD17*_xlfn.XLOOKUP(K17,'Soepelere MPG combinatiegebouw'!$B$21:$B$100,'Soepelere MPG combinatiegebouw'!$E$21:$E$100,0)</f>
        <v>0</v>
      </c>
      <c r="AF17" s="60">
        <f>_xlfn.XLOOKUP(M17,'Soepelere MPG combinatiegebouw'!$B$21:$B$100,'Soepelere MPG combinatiegebouw'!$D$21:$D$100,0)</f>
        <v>0</v>
      </c>
      <c r="AG17" s="60">
        <f>AF17*_xlfn.XLOOKUP(M17,'Soepelere MPG combinatiegebouw'!$B$21:$B$100,'Soepelere MPG combinatiegebouw'!$E$21:$E$100,0)</f>
        <v>0</v>
      </c>
      <c r="AH17" s="60">
        <f>_xlfn.XLOOKUP(O17,'Soepelere MPG combinatiegebouw'!$B$21:$B$100,'Soepelere MPG combinatiegebouw'!$D$21:$D$100,0)</f>
        <v>0</v>
      </c>
      <c r="AI17" s="60">
        <f>AH17*_xlfn.XLOOKUP(O17,'Soepelere MPG combinatiegebouw'!$B$21:$B$100,'Soepelere MPG combinatiegebouw'!$E$21:$E$100,0)</f>
        <v>0</v>
      </c>
    </row>
    <row r="18" spans="1:35" x14ac:dyDescent="0.25">
      <c r="A18" s="63"/>
      <c r="B18" s="63"/>
      <c r="C18" s="66"/>
      <c r="D18" s="67">
        <f t="shared" si="0"/>
        <v>0</v>
      </c>
      <c r="E18" s="66"/>
      <c r="F18" s="67">
        <f t="shared" si="1"/>
        <v>0</v>
      </c>
      <c r="G18" s="66"/>
      <c r="H18" s="67">
        <f t="shared" si="2"/>
        <v>0</v>
      </c>
      <c r="I18" s="66"/>
      <c r="J18" s="67">
        <f t="shared" si="3"/>
        <v>0</v>
      </c>
      <c r="K18" s="66"/>
      <c r="L18" s="67">
        <f t="shared" si="4"/>
        <v>0</v>
      </c>
      <c r="M18" s="66"/>
      <c r="N18" s="67">
        <f t="shared" si="5"/>
        <v>0</v>
      </c>
      <c r="O18" s="66"/>
      <c r="P18" s="67">
        <f t="shared" si="6"/>
        <v>0</v>
      </c>
      <c r="Q18" s="63"/>
      <c r="V18" s="60">
        <f>_xlfn.XLOOKUP(C18,'Soepelere MPG combinatiegebouw'!$B$21:$B$100,'Soepelere MPG combinatiegebouw'!$D$21:$D$100,0)</f>
        <v>0</v>
      </c>
      <c r="W18" s="60">
        <f>V18*_xlfn.XLOOKUP(C18,'Soepelere MPG combinatiegebouw'!$B$21:$B$100,'Soepelere MPG combinatiegebouw'!$E$21:$E$100,0)</f>
        <v>0</v>
      </c>
      <c r="X18" s="60">
        <f>_xlfn.XLOOKUP(E18,'Soepelere MPG combinatiegebouw'!$B$21:$B$100,'Soepelere MPG combinatiegebouw'!$D$21:$D$100,0)</f>
        <v>0</v>
      </c>
      <c r="Y18" s="60">
        <f>X18*_xlfn.XLOOKUP(E18,'Soepelere MPG combinatiegebouw'!$B$21:$B$100,'Soepelere MPG combinatiegebouw'!$E$21:$E$100,0)</f>
        <v>0</v>
      </c>
      <c r="Z18" s="60">
        <f>_xlfn.XLOOKUP(G18,'Soepelere MPG combinatiegebouw'!$B$21:$B$100,'Soepelere MPG combinatiegebouw'!$D$21:$D$100,0)</f>
        <v>0</v>
      </c>
      <c r="AA18" s="60">
        <f>Z18*_xlfn.XLOOKUP(G18,'Soepelere MPG combinatiegebouw'!$B$21:$B$100,'Soepelere MPG combinatiegebouw'!$E$21:$E$100,0)</f>
        <v>0</v>
      </c>
      <c r="AB18" s="60">
        <f>_xlfn.XLOOKUP(I18,'Soepelere MPG combinatiegebouw'!$B$21:$B$100,'Soepelere MPG combinatiegebouw'!$D$21:$D$100,0)</f>
        <v>0</v>
      </c>
      <c r="AC18" s="60">
        <f>AB18*_xlfn.XLOOKUP(I18,'Soepelere MPG combinatiegebouw'!$B$21:$B$100,'Soepelere MPG combinatiegebouw'!$E$21:$E$100,0)</f>
        <v>0</v>
      </c>
      <c r="AD18" s="60">
        <f>_xlfn.XLOOKUP(K18,'Soepelere MPG combinatiegebouw'!$B$21:$B$100,'Soepelere MPG combinatiegebouw'!$D$21:$D$100,0)</f>
        <v>0</v>
      </c>
      <c r="AE18" s="60">
        <f>AD18*_xlfn.XLOOKUP(K18,'Soepelere MPG combinatiegebouw'!$B$21:$B$100,'Soepelere MPG combinatiegebouw'!$E$21:$E$100,0)</f>
        <v>0</v>
      </c>
      <c r="AF18" s="60">
        <f>_xlfn.XLOOKUP(M18,'Soepelere MPG combinatiegebouw'!$B$21:$B$100,'Soepelere MPG combinatiegebouw'!$D$21:$D$100,0)</f>
        <v>0</v>
      </c>
      <c r="AG18" s="60">
        <f>AF18*_xlfn.XLOOKUP(M18,'Soepelere MPG combinatiegebouw'!$B$21:$B$100,'Soepelere MPG combinatiegebouw'!$E$21:$E$100,0)</f>
        <v>0</v>
      </c>
      <c r="AH18" s="60">
        <f>_xlfn.XLOOKUP(O18,'Soepelere MPG combinatiegebouw'!$B$21:$B$100,'Soepelere MPG combinatiegebouw'!$D$21:$D$100,0)</f>
        <v>0</v>
      </c>
      <c r="AI18" s="60">
        <f>AH18*_xlfn.XLOOKUP(O18,'Soepelere MPG combinatiegebouw'!$B$21:$B$100,'Soepelere MPG combinatiegebouw'!$E$21:$E$100,0)</f>
        <v>0</v>
      </c>
    </row>
    <row r="19" spans="1:35" x14ac:dyDescent="0.25">
      <c r="A19" s="63"/>
      <c r="B19" s="63"/>
      <c r="C19" s="66"/>
      <c r="D19" s="67">
        <f t="shared" si="0"/>
        <v>0</v>
      </c>
      <c r="E19" s="66"/>
      <c r="F19" s="67">
        <f t="shared" si="1"/>
        <v>0</v>
      </c>
      <c r="G19" s="66"/>
      <c r="H19" s="67">
        <f t="shared" si="2"/>
        <v>0</v>
      </c>
      <c r="I19" s="66"/>
      <c r="J19" s="67">
        <f t="shared" si="3"/>
        <v>0</v>
      </c>
      <c r="K19" s="66"/>
      <c r="L19" s="67">
        <f t="shared" si="4"/>
        <v>0</v>
      </c>
      <c r="M19" s="66"/>
      <c r="N19" s="67">
        <f t="shared" si="5"/>
        <v>0</v>
      </c>
      <c r="O19" s="66"/>
      <c r="P19" s="67">
        <f t="shared" si="6"/>
        <v>0</v>
      </c>
      <c r="Q19" s="63"/>
      <c r="V19" s="60">
        <f>_xlfn.XLOOKUP(C19,'Soepelere MPG combinatiegebouw'!$B$21:$B$100,'Soepelere MPG combinatiegebouw'!$D$21:$D$100,0)</f>
        <v>0</v>
      </c>
      <c r="W19" s="60">
        <f>V19*_xlfn.XLOOKUP(C19,'Soepelere MPG combinatiegebouw'!$B$21:$B$100,'Soepelere MPG combinatiegebouw'!$E$21:$E$100,0)</f>
        <v>0</v>
      </c>
      <c r="X19" s="60">
        <f>_xlfn.XLOOKUP(E19,'Soepelere MPG combinatiegebouw'!$B$21:$B$100,'Soepelere MPG combinatiegebouw'!$D$21:$D$100,0)</f>
        <v>0</v>
      </c>
      <c r="Y19" s="60">
        <f>X19*_xlfn.XLOOKUP(E19,'Soepelere MPG combinatiegebouw'!$B$21:$B$100,'Soepelere MPG combinatiegebouw'!$E$21:$E$100,0)</f>
        <v>0</v>
      </c>
      <c r="Z19" s="60">
        <f>_xlfn.XLOOKUP(G19,'Soepelere MPG combinatiegebouw'!$B$21:$B$100,'Soepelere MPG combinatiegebouw'!$D$21:$D$100,0)</f>
        <v>0</v>
      </c>
      <c r="AA19" s="60">
        <f>Z19*_xlfn.XLOOKUP(G19,'Soepelere MPG combinatiegebouw'!$B$21:$B$100,'Soepelere MPG combinatiegebouw'!$E$21:$E$100,0)</f>
        <v>0</v>
      </c>
      <c r="AB19" s="60">
        <f>_xlfn.XLOOKUP(I19,'Soepelere MPG combinatiegebouw'!$B$21:$B$100,'Soepelere MPG combinatiegebouw'!$D$21:$D$100,0)</f>
        <v>0</v>
      </c>
      <c r="AC19" s="60">
        <f>AB19*_xlfn.XLOOKUP(I19,'Soepelere MPG combinatiegebouw'!$B$21:$B$100,'Soepelere MPG combinatiegebouw'!$E$21:$E$100,0)</f>
        <v>0</v>
      </c>
      <c r="AD19" s="60">
        <f>_xlfn.XLOOKUP(K19,'Soepelere MPG combinatiegebouw'!$B$21:$B$100,'Soepelere MPG combinatiegebouw'!$D$21:$D$100,0)</f>
        <v>0</v>
      </c>
      <c r="AE19" s="60">
        <f>AD19*_xlfn.XLOOKUP(K19,'Soepelere MPG combinatiegebouw'!$B$21:$B$100,'Soepelere MPG combinatiegebouw'!$E$21:$E$100,0)</f>
        <v>0</v>
      </c>
      <c r="AF19" s="60">
        <f>_xlfn.XLOOKUP(M19,'Soepelere MPG combinatiegebouw'!$B$21:$B$100,'Soepelere MPG combinatiegebouw'!$D$21:$D$100,0)</f>
        <v>0</v>
      </c>
      <c r="AG19" s="60">
        <f>AF19*_xlfn.XLOOKUP(M19,'Soepelere MPG combinatiegebouw'!$B$21:$B$100,'Soepelere MPG combinatiegebouw'!$E$21:$E$100,0)</f>
        <v>0</v>
      </c>
      <c r="AH19" s="60">
        <f>_xlfn.XLOOKUP(O19,'Soepelere MPG combinatiegebouw'!$B$21:$B$100,'Soepelere MPG combinatiegebouw'!$D$21:$D$100,0)</f>
        <v>0</v>
      </c>
      <c r="AI19" s="60">
        <f>AH19*_xlfn.XLOOKUP(O19,'Soepelere MPG combinatiegebouw'!$B$21:$B$100,'Soepelere MPG combinatiegebouw'!$E$21:$E$100,0)</f>
        <v>0</v>
      </c>
    </row>
    <row r="20" spans="1:35" x14ac:dyDescent="0.25">
      <c r="A20" s="63"/>
      <c r="B20" s="63"/>
      <c r="C20" s="66"/>
      <c r="D20" s="67">
        <f t="shared" si="0"/>
        <v>0</v>
      </c>
      <c r="E20" s="66"/>
      <c r="F20" s="67">
        <f t="shared" si="1"/>
        <v>0</v>
      </c>
      <c r="G20" s="66"/>
      <c r="H20" s="67">
        <f t="shared" si="2"/>
        <v>0</v>
      </c>
      <c r="I20" s="66"/>
      <c r="J20" s="67">
        <f t="shared" si="3"/>
        <v>0</v>
      </c>
      <c r="K20" s="66"/>
      <c r="L20" s="67">
        <f t="shared" si="4"/>
        <v>0</v>
      </c>
      <c r="M20" s="66"/>
      <c r="N20" s="67">
        <f t="shared" si="5"/>
        <v>0</v>
      </c>
      <c r="O20" s="66"/>
      <c r="P20" s="67">
        <f t="shared" si="6"/>
        <v>0</v>
      </c>
      <c r="Q20" s="63"/>
      <c r="V20" s="60">
        <f>_xlfn.XLOOKUP(C20,'Soepelere MPG combinatiegebouw'!$B$21:$B$100,'Soepelere MPG combinatiegebouw'!$D$21:$D$100,0)</f>
        <v>0</v>
      </c>
      <c r="W20" s="60">
        <f>V20*_xlfn.XLOOKUP(C20,'Soepelere MPG combinatiegebouw'!$B$21:$B$100,'Soepelere MPG combinatiegebouw'!$E$21:$E$100,0)</f>
        <v>0</v>
      </c>
      <c r="X20" s="60">
        <f>_xlfn.XLOOKUP(E20,'Soepelere MPG combinatiegebouw'!$B$21:$B$100,'Soepelere MPG combinatiegebouw'!$D$21:$D$100,0)</f>
        <v>0</v>
      </c>
      <c r="Y20" s="60">
        <f>X20*_xlfn.XLOOKUP(E20,'Soepelere MPG combinatiegebouw'!$B$21:$B$100,'Soepelere MPG combinatiegebouw'!$E$21:$E$100,0)</f>
        <v>0</v>
      </c>
      <c r="Z20" s="60">
        <f>_xlfn.XLOOKUP(G20,'Soepelere MPG combinatiegebouw'!$B$21:$B$100,'Soepelere MPG combinatiegebouw'!$D$21:$D$100,0)</f>
        <v>0</v>
      </c>
      <c r="AA20" s="60">
        <f>Z20*_xlfn.XLOOKUP(G20,'Soepelere MPG combinatiegebouw'!$B$21:$B$100,'Soepelere MPG combinatiegebouw'!$E$21:$E$100,0)</f>
        <v>0</v>
      </c>
      <c r="AB20" s="60">
        <f>_xlfn.XLOOKUP(I20,'Soepelere MPG combinatiegebouw'!$B$21:$B$100,'Soepelere MPG combinatiegebouw'!$D$21:$D$100,0)</f>
        <v>0</v>
      </c>
      <c r="AC20" s="60">
        <f>AB20*_xlfn.XLOOKUP(I20,'Soepelere MPG combinatiegebouw'!$B$21:$B$100,'Soepelere MPG combinatiegebouw'!$E$21:$E$100,0)</f>
        <v>0</v>
      </c>
      <c r="AD20" s="60">
        <f>_xlfn.XLOOKUP(K20,'Soepelere MPG combinatiegebouw'!$B$21:$B$100,'Soepelere MPG combinatiegebouw'!$D$21:$D$100,0)</f>
        <v>0</v>
      </c>
      <c r="AE20" s="60">
        <f>AD20*_xlfn.XLOOKUP(K20,'Soepelere MPG combinatiegebouw'!$B$21:$B$100,'Soepelere MPG combinatiegebouw'!$E$21:$E$100,0)</f>
        <v>0</v>
      </c>
      <c r="AF20" s="60">
        <f>_xlfn.XLOOKUP(M20,'Soepelere MPG combinatiegebouw'!$B$21:$B$100,'Soepelere MPG combinatiegebouw'!$D$21:$D$100,0)</f>
        <v>0</v>
      </c>
      <c r="AG20" s="60">
        <f>AF20*_xlfn.XLOOKUP(M20,'Soepelere MPG combinatiegebouw'!$B$21:$B$100,'Soepelere MPG combinatiegebouw'!$E$21:$E$100,0)</f>
        <v>0</v>
      </c>
      <c r="AH20" s="60">
        <f>_xlfn.XLOOKUP(O20,'Soepelere MPG combinatiegebouw'!$B$21:$B$100,'Soepelere MPG combinatiegebouw'!$D$21:$D$100,0)</f>
        <v>0</v>
      </c>
      <c r="AI20" s="60">
        <f>AH20*_xlfn.XLOOKUP(O20,'Soepelere MPG combinatiegebouw'!$B$21:$B$100,'Soepelere MPG combinatiegebouw'!$E$21:$E$100,0)</f>
        <v>0</v>
      </c>
    </row>
    <row r="21" spans="1:35" x14ac:dyDescent="0.25">
      <c r="A21" s="63"/>
      <c r="B21" s="63"/>
      <c r="C21" s="66"/>
      <c r="D21" s="67">
        <f t="shared" si="0"/>
        <v>0</v>
      </c>
      <c r="E21" s="66"/>
      <c r="F21" s="67">
        <f t="shared" si="1"/>
        <v>0</v>
      </c>
      <c r="G21" s="66"/>
      <c r="H21" s="67">
        <f t="shared" si="2"/>
        <v>0</v>
      </c>
      <c r="I21" s="66"/>
      <c r="J21" s="67">
        <f t="shared" si="3"/>
        <v>0</v>
      </c>
      <c r="K21" s="66"/>
      <c r="L21" s="67">
        <f t="shared" si="4"/>
        <v>0</v>
      </c>
      <c r="M21" s="66"/>
      <c r="N21" s="67">
        <f t="shared" si="5"/>
        <v>0</v>
      </c>
      <c r="O21" s="66"/>
      <c r="P21" s="67">
        <f t="shared" si="6"/>
        <v>0</v>
      </c>
      <c r="Q21" s="63"/>
      <c r="V21" s="60">
        <f>_xlfn.XLOOKUP(C21,'Soepelere MPG combinatiegebouw'!$B$21:$B$100,'Soepelere MPG combinatiegebouw'!$D$21:$D$100,0)</f>
        <v>0</v>
      </c>
      <c r="W21" s="60">
        <f>V21*_xlfn.XLOOKUP(C21,'Soepelere MPG combinatiegebouw'!$B$21:$B$100,'Soepelere MPG combinatiegebouw'!$E$21:$E$100,0)</f>
        <v>0</v>
      </c>
      <c r="X21" s="60">
        <f>_xlfn.XLOOKUP(E21,'Soepelere MPG combinatiegebouw'!$B$21:$B$100,'Soepelere MPG combinatiegebouw'!$D$21:$D$100,0)</f>
        <v>0</v>
      </c>
      <c r="Y21" s="60">
        <f>X21*_xlfn.XLOOKUP(E21,'Soepelere MPG combinatiegebouw'!$B$21:$B$100,'Soepelere MPG combinatiegebouw'!$E$21:$E$100,0)</f>
        <v>0</v>
      </c>
      <c r="Z21" s="60">
        <f>_xlfn.XLOOKUP(G21,'Soepelere MPG combinatiegebouw'!$B$21:$B$100,'Soepelere MPG combinatiegebouw'!$D$21:$D$100,0)</f>
        <v>0</v>
      </c>
      <c r="AA21" s="60">
        <f>Z21*_xlfn.XLOOKUP(G21,'Soepelere MPG combinatiegebouw'!$B$21:$B$100,'Soepelere MPG combinatiegebouw'!$E$21:$E$100,0)</f>
        <v>0</v>
      </c>
      <c r="AB21" s="60">
        <f>_xlfn.XLOOKUP(I21,'Soepelere MPG combinatiegebouw'!$B$21:$B$100,'Soepelere MPG combinatiegebouw'!$D$21:$D$100,0)</f>
        <v>0</v>
      </c>
      <c r="AC21" s="60">
        <f>AB21*_xlfn.XLOOKUP(I21,'Soepelere MPG combinatiegebouw'!$B$21:$B$100,'Soepelere MPG combinatiegebouw'!$E$21:$E$100,0)</f>
        <v>0</v>
      </c>
      <c r="AD21" s="60">
        <f>_xlfn.XLOOKUP(K21,'Soepelere MPG combinatiegebouw'!$B$21:$B$100,'Soepelere MPG combinatiegebouw'!$D$21:$D$100,0)</f>
        <v>0</v>
      </c>
      <c r="AE21" s="60">
        <f>AD21*_xlfn.XLOOKUP(K21,'Soepelere MPG combinatiegebouw'!$B$21:$B$100,'Soepelere MPG combinatiegebouw'!$E$21:$E$100,0)</f>
        <v>0</v>
      </c>
      <c r="AF21" s="60">
        <f>_xlfn.XLOOKUP(M21,'Soepelere MPG combinatiegebouw'!$B$21:$B$100,'Soepelere MPG combinatiegebouw'!$D$21:$D$100,0)</f>
        <v>0</v>
      </c>
      <c r="AG21" s="60">
        <f>AF21*_xlfn.XLOOKUP(M21,'Soepelere MPG combinatiegebouw'!$B$21:$B$100,'Soepelere MPG combinatiegebouw'!$E$21:$E$100,0)</f>
        <v>0</v>
      </c>
      <c r="AH21" s="60">
        <f>_xlfn.XLOOKUP(O21,'Soepelere MPG combinatiegebouw'!$B$21:$B$100,'Soepelere MPG combinatiegebouw'!$D$21:$D$100,0)</f>
        <v>0</v>
      </c>
      <c r="AI21" s="60">
        <f>AH21*_xlfn.XLOOKUP(O21,'Soepelere MPG combinatiegebouw'!$B$21:$B$100,'Soepelere MPG combinatiegebouw'!$E$21:$E$100,0)</f>
        <v>0</v>
      </c>
    </row>
    <row r="22" spans="1:35" x14ac:dyDescent="0.25">
      <c r="A22" s="63"/>
      <c r="B22" s="63"/>
      <c r="C22" s="66"/>
      <c r="D22" s="67">
        <f t="shared" si="0"/>
        <v>0</v>
      </c>
      <c r="E22" s="66"/>
      <c r="F22" s="67">
        <f t="shared" si="1"/>
        <v>0</v>
      </c>
      <c r="G22" s="66"/>
      <c r="H22" s="67">
        <f t="shared" si="2"/>
        <v>0</v>
      </c>
      <c r="I22" s="66"/>
      <c r="J22" s="67">
        <f t="shared" si="3"/>
        <v>0</v>
      </c>
      <c r="K22" s="66"/>
      <c r="L22" s="67">
        <f t="shared" si="4"/>
        <v>0</v>
      </c>
      <c r="M22" s="66"/>
      <c r="N22" s="67">
        <f t="shared" si="5"/>
        <v>0</v>
      </c>
      <c r="O22" s="66"/>
      <c r="P22" s="67">
        <f t="shared" si="6"/>
        <v>0</v>
      </c>
      <c r="Q22" s="63"/>
      <c r="V22" s="60">
        <f>_xlfn.XLOOKUP(C22,'Soepelere MPG combinatiegebouw'!$B$21:$B$100,'Soepelere MPG combinatiegebouw'!$D$21:$D$100,0)</f>
        <v>0</v>
      </c>
      <c r="W22" s="60">
        <f>V22*_xlfn.XLOOKUP(C22,'Soepelere MPG combinatiegebouw'!$B$21:$B$100,'Soepelere MPG combinatiegebouw'!$E$21:$E$100,0)</f>
        <v>0</v>
      </c>
      <c r="X22" s="60">
        <f>_xlfn.XLOOKUP(E22,'Soepelere MPG combinatiegebouw'!$B$21:$B$100,'Soepelere MPG combinatiegebouw'!$D$21:$D$100,0)</f>
        <v>0</v>
      </c>
      <c r="Y22" s="60">
        <f>X22*_xlfn.XLOOKUP(E22,'Soepelere MPG combinatiegebouw'!$B$21:$B$100,'Soepelere MPG combinatiegebouw'!$E$21:$E$100,0)</f>
        <v>0</v>
      </c>
      <c r="Z22" s="60">
        <f>_xlfn.XLOOKUP(G22,'Soepelere MPG combinatiegebouw'!$B$21:$B$100,'Soepelere MPG combinatiegebouw'!$D$21:$D$100,0)</f>
        <v>0</v>
      </c>
      <c r="AA22" s="60">
        <f>Z22*_xlfn.XLOOKUP(G22,'Soepelere MPG combinatiegebouw'!$B$21:$B$100,'Soepelere MPG combinatiegebouw'!$E$21:$E$100,0)</f>
        <v>0</v>
      </c>
      <c r="AB22" s="60">
        <f>_xlfn.XLOOKUP(I22,'Soepelere MPG combinatiegebouw'!$B$21:$B$100,'Soepelere MPG combinatiegebouw'!$D$21:$D$100,0)</f>
        <v>0</v>
      </c>
      <c r="AC22" s="60">
        <f>AB22*_xlfn.XLOOKUP(I22,'Soepelere MPG combinatiegebouw'!$B$21:$B$100,'Soepelere MPG combinatiegebouw'!$E$21:$E$100,0)</f>
        <v>0</v>
      </c>
      <c r="AD22" s="60">
        <f>_xlfn.XLOOKUP(K22,'Soepelere MPG combinatiegebouw'!$B$21:$B$100,'Soepelere MPG combinatiegebouw'!$D$21:$D$100,0)</f>
        <v>0</v>
      </c>
      <c r="AE22" s="60">
        <f>AD22*_xlfn.XLOOKUP(K22,'Soepelere MPG combinatiegebouw'!$B$21:$B$100,'Soepelere MPG combinatiegebouw'!$E$21:$E$100,0)</f>
        <v>0</v>
      </c>
      <c r="AF22" s="60">
        <f>_xlfn.XLOOKUP(M22,'Soepelere MPG combinatiegebouw'!$B$21:$B$100,'Soepelere MPG combinatiegebouw'!$D$21:$D$100,0)</f>
        <v>0</v>
      </c>
      <c r="AG22" s="60">
        <f>AF22*_xlfn.XLOOKUP(M22,'Soepelere MPG combinatiegebouw'!$B$21:$B$100,'Soepelere MPG combinatiegebouw'!$E$21:$E$100,0)</f>
        <v>0</v>
      </c>
      <c r="AH22" s="60">
        <f>_xlfn.XLOOKUP(O22,'Soepelere MPG combinatiegebouw'!$B$21:$B$100,'Soepelere MPG combinatiegebouw'!$D$21:$D$100,0)</f>
        <v>0</v>
      </c>
      <c r="AI22" s="60">
        <f>AH22*_xlfn.XLOOKUP(O22,'Soepelere MPG combinatiegebouw'!$B$21:$B$100,'Soepelere MPG combinatiegebouw'!$E$21:$E$100,0)</f>
        <v>0</v>
      </c>
    </row>
    <row r="23" spans="1:35" x14ac:dyDescent="0.25">
      <c r="A23" s="63"/>
      <c r="B23" s="63"/>
      <c r="C23" s="66"/>
      <c r="D23" s="67">
        <f t="shared" si="0"/>
        <v>0</v>
      </c>
      <c r="E23" s="66"/>
      <c r="F23" s="67">
        <f t="shared" si="1"/>
        <v>0</v>
      </c>
      <c r="G23" s="66"/>
      <c r="H23" s="67">
        <f t="shared" si="2"/>
        <v>0</v>
      </c>
      <c r="I23" s="66"/>
      <c r="J23" s="67">
        <f t="shared" si="3"/>
        <v>0</v>
      </c>
      <c r="K23" s="66"/>
      <c r="L23" s="67">
        <f t="shared" si="4"/>
        <v>0</v>
      </c>
      <c r="M23" s="66"/>
      <c r="N23" s="67">
        <f t="shared" si="5"/>
        <v>0</v>
      </c>
      <c r="O23" s="66"/>
      <c r="P23" s="67">
        <f t="shared" si="6"/>
        <v>0</v>
      </c>
      <c r="Q23" s="63"/>
      <c r="V23" s="60">
        <f>_xlfn.XLOOKUP(C23,'Soepelere MPG combinatiegebouw'!$B$21:$B$100,'Soepelere MPG combinatiegebouw'!$D$21:$D$100,0)</f>
        <v>0</v>
      </c>
      <c r="W23" s="60">
        <f>V23*_xlfn.XLOOKUP(C23,'Soepelere MPG combinatiegebouw'!$B$21:$B$100,'Soepelere MPG combinatiegebouw'!$E$21:$E$100,0)</f>
        <v>0</v>
      </c>
      <c r="X23" s="60">
        <f>_xlfn.XLOOKUP(E23,'Soepelere MPG combinatiegebouw'!$B$21:$B$100,'Soepelere MPG combinatiegebouw'!$D$21:$D$100,0)</f>
        <v>0</v>
      </c>
      <c r="Y23" s="60">
        <f>X23*_xlfn.XLOOKUP(E23,'Soepelere MPG combinatiegebouw'!$B$21:$B$100,'Soepelere MPG combinatiegebouw'!$E$21:$E$100,0)</f>
        <v>0</v>
      </c>
      <c r="Z23" s="60">
        <f>_xlfn.XLOOKUP(G23,'Soepelere MPG combinatiegebouw'!$B$21:$B$100,'Soepelere MPG combinatiegebouw'!$D$21:$D$100,0)</f>
        <v>0</v>
      </c>
      <c r="AA23" s="60">
        <f>Z23*_xlfn.XLOOKUP(G23,'Soepelere MPG combinatiegebouw'!$B$21:$B$100,'Soepelere MPG combinatiegebouw'!$E$21:$E$100,0)</f>
        <v>0</v>
      </c>
      <c r="AB23" s="60">
        <f>_xlfn.XLOOKUP(I23,'Soepelere MPG combinatiegebouw'!$B$21:$B$100,'Soepelere MPG combinatiegebouw'!$D$21:$D$100,0)</f>
        <v>0</v>
      </c>
      <c r="AC23" s="60">
        <f>AB23*_xlfn.XLOOKUP(I23,'Soepelere MPG combinatiegebouw'!$B$21:$B$100,'Soepelere MPG combinatiegebouw'!$E$21:$E$100,0)</f>
        <v>0</v>
      </c>
      <c r="AD23" s="60">
        <f>_xlfn.XLOOKUP(K23,'Soepelere MPG combinatiegebouw'!$B$21:$B$100,'Soepelere MPG combinatiegebouw'!$D$21:$D$100,0)</f>
        <v>0</v>
      </c>
      <c r="AE23" s="60">
        <f>AD23*_xlfn.XLOOKUP(K23,'Soepelere MPG combinatiegebouw'!$B$21:$B$100,'Soepelere MPG combinatiegebouw'!$E$21:$E$100,0)</f>
        <v>0</v>
      </c>
      <c r="AF23" s="60">
        <f>_xlfn.XLOOKUP(M23,'Soepelere MPG combinatiegebouw'!$B$21:$B$100,'Soepelere MPG combinatiegebouw'!$D$21:$D$100,0)</f>
        <v>0</v>
      </c>
      <c r="AG23" s="60">
        <f>AF23*_xlfn.XLOOKUP(M23,'Soepelere MPG combinatiegebouw'!$B$21:$B$100,'Soepelere MPG combinatiegebouw'!$E$21:$E$100,0)</f>
        <v>0</v>
      </c>
      <c r="AH23" s="60">
        <f>_xlfn.XLOOKUP(O23,'Soepelere MPG combinatiegebouw'!$B$21:$B$100,'Soepelere MPG combinatiegebouw'!$D$21:$D$100,0)</f>
        <v>0</v>
      </c>
      <c r="AI23" s="60">
        <f>AH23*_xlfn.XLOOKUP(O23,'Soepelere MPG combinatiegebouw'!$B$21:$B$100,'Soepelere MPG combinatiegebouw'!$E$21:$E$100,0)</f>
        <v>0</v>
      </c>
    </row>
    <row r="24" spans="1:35" x14ac:dyDescent="0.25">
      <c r="A24" s="63"/>
      <c r="B24" s="63"/>
      <c r="C24" s="66"/>
      <c r="D24" s="67">
        <f t="shared" si="0"/>
        <v>0</v>
      </c>
      <c r="E24" s="66"/>
      <c r="F24" s="67">
        <f t="shared" si="1"/>
        <v>0</v>
      </c>
      <c r="G24" s="66"/>
      <c r="H24" s="67">
        <f t="shared" si="2"/>
        <v>0</v>
      </c>
      <c r="I24" s="66"/>
      <c r="J24" s="67">
        <f t="shared" si="3"/>
        <v>0</v>
      </c>
      <c r="K24" s="66"/>
      <c r="L24" s="67">
        <f t="shared" si="4"/>
        <v>0</v>
      </c>
      <c r="M24" s="66"/>
      <c r="N24" s="67">
        <f t="shared" si="5"/>
        <v>0</v>
      </c>
      <c r="O24" s="66"/>
      <c r="P24" s="67">
        <f t="shared" si="6"/>
        <v>0</v>
      </c>
      <c r="Q24" s="63"/>
      <c r="V24" s="60">
        <f>_xlfn.XLOOKUP(C24,'Soepelere MPG combinatiegebouw'!$B$21:$B$100,'Soepelere MPG combinatiegebouw'!$D$21:$D$100,0)</f>
        <v>0</v>
      </c>
      <c r="W24" s="60">
        <f>V24*_xlfn.XLOOKUP(C24,'Soepelere MPG combinatiegebouw'!$B$21:$B$100,'Soepelere MPG combinatiegebouw'!$E$21:$E$100,0)</f>
        <v>0</v>
      </c>
      <c r="X24" s="60">
        <f>_xlfn.XLOOKUP(E24,'Soepelere MPG combinatiegebouw'!$B$21:$B$100,'Soepelere MPG combinatiegebouw'!$D$21:$D$100,0)</f>
        <v>0</v>
      </c>
      <c r="Y24" s="60">
        <f>X24*_xlfn.XLOOKUP(E24,'Soepelere MPG combinatiegebouw'!$B$21:$B$100,'Soepelere MPG combinatiegebouw'!$E$21:$E$100,0)</f>
        <v>0</v>
      </c>
      <c r="Z24" s="60">
        <f>_xlfn.XLOOKUP(G24,'Soepelere MPG combinatiegebouw'!$B$21:$B$100,'Soepelere MPG combinatiegebouw'!$D$21:$D$100,0)</f>
        <v>0</v>
      </c>
      <c r="AA24" s="60">
        <f>Z24*_xlfn.XLOOKUP(G24,'Soepelere MPG combinatiegebouw'!$B$21:$B$100,'Soepelere MPG combinatiegebouw'!$E$21:$E$100,0)</f>
        <v>0</v>
      </c>
      <c r="AB24" s="60">
        <f>_xlfn.XLOOKUP(I24,'Soepelere MPG combinatiegebouw'!$B$21:$B$100,'Soepelere MPG combinatiegebouw'!$D$21:$D$100,0)</f>
        <v>0</v>
      </c>
      <c r="AC24" s="60">
        <f>AB24*_xlfn.XLOOKUP(I24,'Soepelere MPG combinatiegebouw'!$B$21:$B$100,'Soepelere MPG combinatiegebouw'!$E$21:$E$100,0)</f>
        <v>0</v>
      </c>
      <c r="AD24" s="60">
        <f>_xlfn.XLOOKUP(K24,'Soepelere MPG combinatiegebouw'!$B$21:$B$100,'Soepelere MPG combinatiegebouw'!$D$21:$D$100,0)</f>
        <v>0</v>
      </c>
      <c r="AE24" s="60">
        <f>AD24*_xlfn.XLOOKUP(K24,'Soepelere MPG combinatiegebouw'!$B$21:$B$100,'Soepelere MPG combinatiegebouw'!$E$21:$E$100,0)</f>
        <v>0</v>
      </c>
      <c r="AF24" s="60">
        <f>_xlfn.XLOOKUP(M24,'Soepelere MPG combinatiegebouw'!$B$21:$B$100,'Soepelere MPG combinatiegebouw'!$D$21:$D$100,0)</f>
        <v>0</v>
      </c>
      <c r="AG24" s="60">
        <f>AF24*_xlfn.XLOOKUP(M24,'Soepelere MPG combinatiegebouw'!$B$21:$B$100,'Soepelere MPG combinatiegebouw'!$E$21:$E$100,0)</f>
        <v>0</v>
      </c>
      <c r="AH24" s="60">
        <f>_xlfn.XLOOKUP(O24,'Soepelere MPG combinatiegebouw'!$B$21:$B$100,'Soepelere MPG combinatiegebouw'!$D$21:$D$100,0)</f>
        <v>0</v>
      </c>
      <c r="AI24" s="60">
        <f>AH24*_xlfn.XLOOKUP(O24,'Soepelere MPG combinatiegebouw'!$B$21:$B$100,'Soepelere MPG combinatiegebouw'!$E$21:$E$100,0)</f>
        <v>0</v>
      </c>
    </row>
    <row r="25" spans="1:35" x14ac:dyDescent="0.25">
      <c r="A25" s="63"/>
      <c r="B25" s="63"/>
      <c r="C25" s="66"/>
      <c r="D25" s="67">
        <f t="shared" si="0"/>
        <v>0</v>
      </c>
      <c r="E25" s="66"/>
      <c r="F25" s="67">
        <f t="shared" si="1"/>
        <v>0</v>
      </c>
      <c r="G25" s="66"/>
      <c r="H25" s="67">
        <f t="shared" si="2"/>
        <v>0</v>
      </c>
      <c r="I25" s="66"/>
      <c r="J25" s="67">
        <f t="shared" si="3"/>
        <v>0</v>
      </c>
      <c r="K25" s="66"/>
      <c r="L25" s="67">
        <f t="shared" si="4"/>
        <v>0</v>
      </c>
      <c r="M25" s="66"/>
      <c r="N25" s="67">
        <f t="shared" si="5"/>
        <v>0</v>
      </c>
      <c r="O25" s="66"/>
      <c r="P25" s="67">
        <f t="shared" si="6"/>
        <v>0</v>
      </c>
      <c r="Q25" s="63"/>
      <c r="V25" s="60">
        <f>_xlfn.XLOOKUP(C25,'Soepelere MPG combinatiegebouw'!$B$21:$B$100,'Soepelere MPG combinatiegebouw'!$D$21:$D$100,0)</f>
        <v>0</v>
      </c>
      <c r="W25" s="60">
        <f>V25*_xlfn.XLOOKUP(C25,'Soepelere MPG combinatiegebouw'!$B$21:$B$100,'Soepelere MPG combinatiegebouw'!$E$21:$E$100,0)</f>
        <v>0</v>
      </c>
      <c r="X25" s="60">
        <f>_xlfn.XLOOKUP(E25,'Soepelere MPG combinatiegebouw'!$B$21:$B$100,'Soepelere MPG combinatiegebouw'!$D$21:$D$100,0)</f>
        <v>0</v>
      </c>
      <c r="Y25" s="60">
        <f>X25*_xlfn.XLOOKUP(E25,'Soepelere MPG combinatiegebouw'!$B$21:$B$100,'Soepelere MPG combinatiegebouw'!$E$21:$E$100,0)</f>
        <v>0</v>
      </c>
      <c r="Z25" s="60">
        <f>_xlfn.XLOOKUP(G25,'Soepelere MPG combinatiegebouw'!$B$21:$B$100,'Soepelere MPG combinatiegebouw'!$D$21:$D$100,0)</f>
        <v>0</v>
      </c>
      <c r="AA25" s="60">
        <f>Z25*_xlfn.XLOOKUP(G25,'Soepelere MPG combinatiegebouw'!$B$21:$B$100,'Soepelere MPG combinatiegebouw'!$E$21:$E$100,0)</f>
        <v>0</v>
      </c>
      <c r="AB25" s="60">
        <f>_xlfn.XLOOKUP(I25,'Soepelere MPG combinatiegebouw'!$B$21:$B$100,'Soepelere MPG combinatiegebouw'!$D$21:$D$100,0)</f>
        <v>0</v>
      </c>
      <c r="AC25" s="60">
        <f>AB25*_xlfn.XLOOKUP(I25,'Soepelere MPG combinatiegebouw'!$B$21:$B$100,'Soepelere MPG combinatiegebouw'!$E$21:$E$100,0)</f>
        <v>0</v>
      </c>
      <c r="AD25" s="60">
        <f>_xlfn.XLOOKUP(K25,'Soepelere MPG combinatiegebouw'!$B$21:$B$100,'Soepelere MPG combinatiegebouw'!$D$21:$D$100,0)</f>
        <v>0</v>
      </c>
      <c r="AE25" s="60">
        <f>AD25*_xlfn.XLOOKUP(K25,'Soepelere MPG combinatiegebouw'!$B$21:$B$100,'Soepelere MPG combinatiegebouw'!$E$21:$E$100,0)</f>
        <v>0</v>
      </c>
      <c r="AF25" s="60">
        <f>_xlfn.XLOOKUP(M25,'Soepelere MPG combinatiegebouw'!$B$21:$B$100,'Soepelere MPG combinatiegebouw'!$D$21:$D$100,0)</f>
        <v>0</v>
      </c>
      <c r="AG25" s="60">
        <f>AF25*_xlfn.XLOOKUP(M25,'Soepelere MPG combinatiegebouw'!$B$21:$B$100,'Soepelere MPG combinatiegebouw'!$E$21:$E$100,0)</f>
        <v>0</v>
      </c>
      <c r="AH25" s="60">
        <f>_xlfn.XLOOKUP(O25,'Soepelere MPG combinatiegebouw'!$B$21:$B$100,'Soepelere MPG combinatiegebouw'!$D$21:$D$100,0)</f>
        <v>0</v>
      </c>
      <c r="AI25" s="60">
        <f>AH25*_xlfn.XLOOKUP(O25,'Soepelere MPG combinatiegebouw'!$B$21:$B$100,'Soepelere MPG combinatiegebouw'!$E$21:$E$100,0)</f>
        <v>0</v>
      </c>
    </row>
    <row r="26" spans="1:35" x14ac:dyDescent="0.25">
      <c r="A26" s="63"/>
      <c r="B26" s="63"/>
      <c r="C26" s="66"/>
      <c r="D26" s="67">
        <f t="shared" si="0"/>
        <v>0</v>
      </c>
      <c r="E26" s="66"/>
      <c r="F26" s="67">
        <f t="shared" si="1"/>
        <v>0</v>
      </c>
      <c r="G26" s="66"/>
      <c r="H26" s="67">
        <f t="shared" si="2"/>
        <v>0</v>
      </c>
      <c r="I26" s="66"/>
      <c r="J26" s="67">
        <f t="shared" si="3"/>
        <v>0</v>
      </c>
      <c r="K26" s="66"/>
      <c r="L26" s="67">
        <f t="shared" si="4"/>
        <v>0</v>
      </c>
      <c r="M26" s="66"/>
      <c r="N26" s="67">
        <f t="shared" si="5"/>
        <v>0</v>
      </c>
      <c r="O26" s="66"/>
      <c r="P26" s="67">
        <f t="shared" si="6"/>
        <v>0</v>
      </c>
      <c r="Q26" s="63"/>
      <c r="V26" s="60">
        <f>_xlfn.XLOOKUP(C26,'Soepelere MPG combinatiegebouw'!$B$21:$B$100,'Soepelere MPG combinatiegebouw'!$D$21:$D$100,0)</f>
        <v>0</v>
      </c>
      <c r="W26" s="60">
        <f>V26*_xlfn.XLOOKUP(C26,'Soepelere MPG combinatiegebouw'!$B$21:$B$100,'Soepelere MPG combinatiegebouw'!$E$21:$E$100,0)</f>
        <v>0</v>
      </c>
      <c r="X26" s="60">
        <f>_xlfn.XLOOKUP(E26,'Soepelere MPG combinatiegebouw'!$B$21:$B$100,'Soepelere MPG combinatiegebouw'!$D$21:$D$100,0)</f>
        <v>0</v>
      </c>
      <c r="Y26" s="60">
        <f>X26*_xlfn.XLOOKUP(E26,'Soepelere MPG combinatiegebouw'!$B$21:$B$100,'Soepelere MPG combinatiegebouw'!$E$21:$E$100,0)</f>
        <v>0</v>
      </c>
      <c r="Z26" s="60">
        <f>_xlfn.XLOOKUP(G26,'Soepelere MPG combinatiegebouw'!$B$21:$B$100,'Soepelere MPG combinatiegebouw'!$D$21:$D$100,0)</f>
        <v>0</v>
      </c>
      <c r="AA26" s="60">
        <f>Z26*_xlfn.XLOOKUP(G26,'Soepelere MPG combinatiegebouw'!$B$21:$B$100,'Soepelere MPG combinatiegebouw'!$E$21:$E$100,0)</f>
        <v>0</v>
      </c>
      <c r="AB26" s="60">
        <f>_xlfn.XLOOKUP(I26,'Soepelere MPG combinatiegebouw'!$B$21:$B$100,'Soepelere MPG combinatiegebouw'!$D$21:$D$100,0)</f>
        <v>0</v>
      </c>
      <c r="AC26" s="60">
        <f>AB26*_xlfn.XLOOKUP(I26,'Soepelere MPG combinatiegebouw'!$B$21:$B$100,'Soepelere MPG combinatiegebouw'!$E$21:$E$100,0)</f>
        <v>0</v>
      </c>
      <c r="AD26" s="60">
        <f>_xlfn.XLOOKUP(K26,'Soepelere MPG combinatiegebouw'!$B$21:$B$100,'Soepelere MPG combinatiegebouw'!$D$21:$D$100,0)</f>
        <v>0</v>
      </c>
      <c r="AE26" s="60">
        <f>AD26*_xlfn.XLOOKUP(K26,'Soepelere MPG combinatiegebouw'!$B$21:$B$100,'Soepelere MPG combinatiegebouw'!$E$21:$E$100,0)</f>
        <v>0</v>
      </c>
      <c r="AF26" s="60">
        <f>_xlfn.XLOOKUP(M26,'Soepelere MPG combinatiegebouw'!$B$21:$B$100,'Soepelere MPG combinatiegebouw'!$D$21:$D$100,0)</f>
        <v>0</v>
      </c>
      <c r="AG26" s="60">
        <f>AF26*_xlfn.XLOOKUP(M26,'Soepelere MPG combinatiegebouw'!$B$21:$B$100,'Soepelere MPG combinatiegebouw'!$E$21:$E$100,0)</f>
        <v>0</v>
      </c>
      <c r="AH26" s="60">
        <f>_xlfn.XLOOKUP(O26,'Soepelere MPG combinatiegebouw'!$B$21:$B$100,'Soepelere MPG combinatiegebouw'!$D$21:$D$100,0)</f>
        <v>0</v>
      </c>
      <c r="AI26" s="60">
        <f>AH26*_xlfn.XLOOKUP(O26,'Soepelere MPG combinatiegebouw'!$B$21:$B$100,'Soepelere MPG combinatiegebouw'!$E$21:$E$100,0)</f>
        <v>0</v>
      </c>
    </row>
    <row r="27" spans="1:35" x14ac:dyDescent="0.25">
      <c r="A27" s="63"/>
      <c r="B27" s="63"/>
      <c r="C27" s="66"/>
      <c r="D27" s="67">
        <f t="shared" si="0"/>
        <v>0</v>
      </c>
      <c r="E27" s="66"/>
      <c r="F27" s="67">
        <f t="shared" si="1"/>
        <v>0</v>
      </c>
      <c r="G27" s="66"/>
      <c r="H27" s="67">
        <f t="shared" si="2"/>
        <v>0</v>
      </c>
      <c r="I27" s="66"/>
      <c r="J27" s="67">
        <f t="shared" si="3"/>
        <v>0</v>
      </c>
      <c r="K27" s="66"/>
      <c r="L27" s="67">
        <f t="shared" si="4"/>
        <v>0</v>
      </c>
      <c r="M27" s="66"/>
      <c r="N27" s="67">
        <f t="shared" si="5"/>
        <v>0</v>
      </c>
      <c r="O27" s="66"/>
      <c r="P27" s="67">
        <f t="shared" si="6"/>
        <v>0</v>
      </c>
      <c r="Q27" s="63"/>
      <c r="V27" s="60">
        <f>_xlfn.XLOOKUP(C27,'Soepelere MPG combinatiegebouw'!$B$21:$B$100,'Soepelere MPG combinatiegebouw'!$D$21:$D$100,0)</f>
        <v>0</v>
      </c>
      <c r="W27" s="60">
        <f>V27*_xlfn.XLOOKUP(C27,'Soepelere MPG combinatiegebouw'!$B$21:$B$100,'Soepelere MPG combinatiegebouw'!$E$21:$E$100,0)</f>
        <v>0</v>
      </c>
      <c r="X27" s="60">
        <f>_xlfn.XLOOKUP(E27,'Soepelere MPG combinatiegebouw'!$B$21:$B$100,'Soepelere MPG combinatiegebouw'!$D$21:$D$100,0)</f>
        <v>0</v>
      </c>
      <c r="Y27" s="60">
        <f>X27*_xlfn.XLOOKUP(E27,'Soepelere MPG combinatiegebouw'!$B$21:$B$100,'Soepelere MPG combinatiegebouw'!$E$21:$E$100,0)</f>
        <v>0</v>
      </c>
      <c r="Z27" s="60">
        <f>_xlfn.XLOOKUP(G27,'Soepelere MPG combinatiegebouw'!$B$21:$B$100,'Soepelere MPG combinatiegebouw'!$D$21:$D$100,0)</f>
        <v>0</v>
      </c>
      <c r="AA27" s="60">
        <f>Z27*_xlfn.XLOOKUP(G27,'Soepelere MPG combinatiegebouw'!$B$21:$B$100,'Soepelere MPG combinatiegebouw'!$E$21:$E$100,0)</f>
        <v>0</v>
      </c>
      <c r="AB27" s="60">
        <f>_xlfn.XLOOKUP(I27,'Soepelere MPG combinatiegebouw'!$B$21:$B$100,'Soepelere MPG combinatiegebouw'!$D$21:$D$100,0)</f>
        <v>0</v>
      </c>
      <c r="AC27" s="60">
        <f>AB27*_xlfn.XLOOKUP(I27,'Soepelere MPG combinatiegebouw'!$B$21:$B$100,'Soepelere MPG combinatiegebouw'!$E$21:$E$100,0)</f>
        <v>0</v>
      </c>
      <c r="AD27" s="60">
        <f>_xlfn.XLOOKUP(K27,'Soepelere MPG combinatiegebouw'!$B$21:$B$100,'Soepelere MPG combinatiegebouw'!$D$21:$D$100,0)</f>
        <v>0</v>
      </c>
      <c r="AE27" s="60">
        <f>AD27*_xlfn.XLOOKUP(K27,'Soepelere MPG combinatiegebouw'!$B$21:$B$100,'Soepelere MPG combinatiegebouw'!$E$21:$E$100,0)</f>
        <v>0</v>
      </c>
      <c r="AF27" s="60">
        <f>_xlfn.XLOOKUP(M27,'Soepelere MPG combinatiegebouw'!$B$21:$B$100,'Soepelere MPG combinatiegebouw'!$D$21:$D$100,0)</f>
        <v>0</v>
      </c>
      <c r="AG27" s="60">
        <f>AF27*_xlfn.XLOOKUP(M27,'Soepelere MPG combinatiegebouw'!$B$21:$B$100,'Soepelere MPG combinatiegebouw'!$E$21:$E$100,0)</f>
        <v>0</v>
      </c>
      <c r="AH27" s="60">
        <f>_xlfn.XLOOKUP(O27,'Soepelere MPG combinatiegebouw'!$B$21:$B$100,'Soepelere MPG combinatiegebouw'!$D$21:$D$100,0)</f>
        <v>0</v>
      </c>
      <c r="AI27" s="60">
        <f>AH27*_xlfn.XLOOKUP(O27,'Soepelere MPG combinatiegebouw'!$B$21:$B$100,'Soepelere MPG combinatiegebouw'!$E$21:$E$100,0)</f>
        <v>0</v>
      </c>
    </row>
    <row r="28" spans="1:35" x14ac:dyDescent="0.25">
      <c r="A28" s="63"/>
      <c r="B28" s="63"/>
      <c r="C28" s="66"/>
      <c r="D28" s="67">
        <f t="shared" si="0"/>
        <v>0</v>
      </c>
      <c r="E28" s="66"/>
      <c r="F28" s="67">
        <f t="shared" si="1"/>
        <v>0</v>
      </c>
      <c r="G28" s="66"/>
      <c r="H28" s="67">
        <f t="shared" si="2"/>
        <v>0</v>
      </c>
      <c r="I28" s="66"/>
      <c r="J28" s="67">
        <f t="shared" si="3"/>
        <v>0</v>
      </c>
      <c r="K28" s="66"/>
      <c r="L28" s="67">
        <f t="shared" si="4"/>
        <v>0</v>
      </c>
      <c r="M28" s="66"/>
      <c r="N28" s="67">
        <f t="shared" si="5"/>
        <v>0</v>
      </c>
      <c r="O28" s="66"/>
      <c r="P28" s="67">
        <f t="shared" si="6"/>
        <v>0</v>
      </c>
      <c r="Q28" s="63"/>
      <c r="V28" s="60">
        <f>_xlfn.XLOOKUP(C28,'Soepelere MPG combinatiegebouw'!$B$21:$B$100,'Soepelere MPG combinatiegebouw'!$D$21:$D$100,0)</f>
        <v>0</v>
      </c>
      <c r="W28" s="60">
        <f>V28*_xlfn.XLOOKUP(C28,'Soepelere MPG combinatiegebouw'!$B$21:$B$100,'Soepelere MPG combinatiegebouw'!$E$21:$E$100,0)</f>
        <v>0</v>
      </c>
      <c r="X28" s="60">
        <f>_xlfn.XLOOKUP(E28,'Soepelere MPG combinatiegebouw'!$B$21:$B$100,'Soepelere MPG combinatiegebouw'!$D$21:$D$100,0)</f>
        <v>0</v>
      </c>
      <c r="Y28" s="60">
        <f>X28*_xlfn.XLOOKUP(E28,'Soepelere MPG combinatiegebouw'!$B$21:$B$100,'Soepelere MPG combinatiegebouw'!$E$21:$E$100,0)</f>
        <v>0</v>
      </c>
      <c r="Z28" s="60">
        <f>_xlfn.XLOOKUP(G28,'Soepelere MPG combinatiegebouw'!$B$21:$B$100,'Soepelere MPG combinatiegebouw'!$D$21:$D$100,0)</f>
        <v>0</v>
      </c>
      <c r="AA28" s="60">
        <f>Z28*_xlfn.XLOOKUP(G28,'Soepelere MPG combinatiegebouw'!$B$21:$B$100,'Soepelere MPG combinatiegebouw'!$E$21:$E$100,0)</f>
        <v>0</v>
      </c>
      <c r="AB28" s="60">
        <f>_xlfn.XLOOKUP(I28,'Soepelere MPG combinatiegebouw'!$B$21:$B$100,'Soepelere MPG combinatiegebouw'!$D$21:$D$100,0)</f>
        <v>0</v>
      </c>
      <c r="AC28" s="60">
        <f>AB28*_xlfn.XLOOKUP(I28,'Soepelere MPG combinatiegebouw'!$B$21:$B$100,'Soepelere MPG combinatiegebouw'!$E$21:$E$100,0)</f>
        <v>0</v>
      </c>
      <c r="AD28" s="60">
        <f>_xlfn.XLOOKUP(K28,'Soepelere MPG combinatiegebouw'!$B$21:$B$100,'Soepelere MPG combinatiegebouw'!$D$21:$D$100,0)</f>
        <v>0</v>
      </c>
      <c r="AE28" s="60">
        <f>AD28*_xlfn.XLOOKUP(K28,'Soepelere MPG combinatiegebouw'!$B$21:$B$100,'Soepelere MPG combinatiegebouw'!$E$21:$E$100,0)</f>
        <v>0</v>
      </c>
      <c r="AF28" s="60">
        <f>_xlfn.XLOOKUP(M28,'Soepelere MPG combinatiegebouw'!$B$21:$B$100,'Soepelere MPG combinatiegebouw'!$D$21:$D$100,0)</f>
        <v>0</v>
      </c>
      <c r="AG28" s="60">
        <f>AF28*_xlfn.XLOOKUP(M28,'Soepelere MPG combinatiegebouw'!$B$21:$B$100,'Soepelere MPG combinatiegebouw'!$E$21:$E$100,0)</f>
        <v>0</v>
      </c>
      <c r="AH28" s="60">
        <f>_xlfn.XLOOKUP(O28,'Soepelere MPG combinatiegebouw'!$B$21:$B$100,'Soepelere MPG combinatiegebouw'!$D$21:$D$100,0)</f>
        <v>0</v>
      </c>
      <c r="AI28" s="60">
        <f>AH28*_xlfn.XLOOKUP(O28,'Soepelere MPG combinatiegebouw'!$B$21:$B$100,'Soepelere MPG combinatiegebouw'!$E$21:$E$100,0)</f>
        <v>0</v>
      </c>
    </row>
    <row r="29" spans="1:35" x14ac:dyDescent="0.25">
      <c r="A29" s="63"/>
      <c r="B29" s="63"/>
      <c r="C29" s="66"/>
      <c r="D29" s="67">
        <f t="shared" si="0"/>
        <v>0</v>
      </c>
      <c r="E29" s="66"/>
      <c r="F29" s="67">
        <f t="shared" si="1"/>
        <v>0</v>
      </c>
      <c r="G29" s="66"/>
      <c r="H29" s="67">
        <f t="shared" si="2"/>
        <v>0</v>
      </c>
      <c r="I29" s="66"/>
      <c r="J29" s="67">
        <f t="shared" si="3"/>
        <v>0</v>
      </c>
      <c r="K29" s="66"/>
      <c r="L29" s="67">
        <f t="shared" si="4"/>
        <v>0</v>
      </c>
      <c r="M29" s="66"/>
      <c r="N29" s="67">
        <f t="shared" si="5"/>
        <v>0</v>
      </c>
      <c r="O29" s="66"/>
      <c r="P29" s="67">
        <f t="shared" si="6"/>
        <v>0</v>
      </c>
      <c r="Q29" s="63"/>
      <c r="V29" s="60">
        <f>_xlfn.XLOOKUP(C29,'Soepelere MPG combinatiegebouw'!$B$21:$B$100,'Soepelere MPG combinatiegebouw'!$D$21:$D$100,0)</f>
        <v>0</v>
      </c>
      <c r="W29" s="60">
        <f>V29*_xlfn.XLOOKUP(C29,'Soepelere MPG combinatiegebouw'!$B$21:$B$100,'Soepelere MPG combinatiegebouw'!$E$21:$E$100,0)</f>
        <v>0</v>
      </c>
      <c r="X29" s="60">
        <f>_xlfn.XLOOKUP(E29,'Soepelere MPG combinatiegebouw'!$B$21:$B$100,'Soepelere MPG combinatiegebouw'!$D$21:$D$100,0)</f>
        <v>0</v>
      </c>
      <c r="Y29" s="60">
        <f>X29*_xlfn.XLOOKUP(E29,'Soepelere MPG combinatiegebouw'!$B$21:$B$100,'Soepelere MPG combinatiegebouw'!$E$21:$E$100,0)</f>
        <v>0</v>
      </c>
      <c r="Z29" s="60">
        <f>_xlfn.XLOOKUP(G29,'Soepelere MPG combinatiegebouw'!$B$21:$B$100,'Soepelere MPG combinatiegebouw'!$D$21:$D$100,0)</f>
        <v>0</v>
      </c>
      <c r="AA29" s="60">
        <f>Z29*_xlfn.XLOOKUP(G29,'Soepelere MPG combinatiegebouw'!$B$21:$B$100,'Soepelere MPG combinatiegebouw'!$E$21:$E$100,0)</f>
        <v>0</v>
      </c>
      <c r="AB29" s="60">
        <f>_xlfn.XLOOKUP(I29,'Soepelere MPG combinatiegebouw'!$B$21:$B$100,'Soepelere MPG combinatiegebouw'!$D$21:$D$100,0)</f>
        <v>0</v>
      </c>
      <c r="AC29" s="60">
        <f>AB29*_xlfn.XLOOKUP(I29,'Soepelere MPG combinatiegebouw'!$B$21:$B$100,'Soepelere MPG combinatiegebouw'!$E$21:$E$100,0)</f>
        <v>0</v>
      </c>
      <c r="AD29" s="60">
        <f>_xlfn.XLOOKUP(K29,'Soepelere MPG combinatiegebouw'!$B$21:$B$100,'Soepelere MPG combinatiegebouw'!$D$21:$D$100,0)</f>
        <v>0</v>
      </c>
      <c r="AE29" s="60">
        <f>AD29*_xlfn.XLOOKUP(K29,'Soepelere MPG combinatiegebouw'!$B$21:$B$100,'Soepelere MPG combinatiegebouw'!$E$21:$E$100,0)</f>
        <v>0</v>
      </c>
      <c r="AF29" s="60">
        <f>_xlfn.XLOOKUP(M29,'Soepelere MPG combinatiegebouw'!$B$21:$B$100,'Soepelere MPG combinatiegebouw'!$D$21:$D$100,0)</f>
        <v>0</v>
      </c>
      <c r="AG29" s="60">
        <f>AF29*_xlfn.XLOOKUP(M29,'Soepelere MPG combinatiegebouw'!$B$21:$B$100,'Soepelere MPG combinatiegebouw'!$E$21:$E$100,0)</f>
        <v>0</v>
      </c>
      <c r="AH29" s="60">
        <f>_xlfn.XLOOKUP(O29,'Soepelere MPG combinatiegebouw'!$B$21:$B$100,'Soepelere MPG combinatiegebouw'!$D$21:$D$100,0)</f>
        <v>0</v>
      </c>
      <c r="AI29" s="60">
        <f>AH29*_xlfn.XLOOKUP(O29,'Soepelere MPG combinatiegebouw'!$B$21:$B$100,'Soepelere MPG combinatiegebouw'!$E$21:$E$100,0)</f>
        <v>0</v>
      </c>
    </row>
    <row r="30" spans="1:35" x14ac:dyDescent="0.25">
      <c r="A30" s="63"/>
      <c r="B30" s="63"/>
      <c r="C30" s="66"/>
      <c r="D30" s="67">
        <f t="shared" si="0"/>
        <v>0</v>
      </c>
      <c r="E30" s="66"/>
      <c r="F30" s="67">
        <f t="shared" si="1"/>
        <v>0</v>
      </c>
      <c r="G30" s="66"/>
      <c r="H30" s="67">
        <f t="shared" si="2"/>
        <v>0</v>
      </c>
      <c r="I30" s="66"/>
      <c r="J30" s="67">
        <f t="shared" si="3"/>
        <v>0</v>
      </c>
      <c r="K30" s="66"/>
      <c r="L30" s="67">
        <f t="shared" si="4"/>
        <v>0</v>
      </c>
      <c r="M30" s="66"/>
      <c r="N30" s="67">
        <f t="shared" si="5"/>
        <v>0</v>
      </c>
      <c r="O30" s="66"/>
      <c r="P30" s="67">
        <f t="shared" si="6"/>
        <v>0</v>
      </c>
      <c r="Q30" s="63"/>
      <c r="V30" s="60">
        <f>_xlfn.XLOOKUP(C30,'Soepelere MPG combinatiegebouw'!$B$21:$B$100,'Soepelere MPG combinatiegebouw'!$D$21:$D$100,0)</f>
        <v>0</v>
      </c>
      <c r="W30" s="60">
        <f>V30*_xlfn.XLOOKUP(C30,'Soepelere MPG combinatiegebouw'!$B$21:$B$100,'Soepelere MPG combinatiegebouw'!$E$21:$E$100,0)</f>
        <v>0</v>
      </c>
      <c r="X30" s="60">
        <f>_xlfn.XLOOKUP(E30,'Soepelere MPG combinatiegebouw'!$B$21:$B$100,'Soepelere MPG combinatiegebouw'!$D$21:$D$100,0)</f>
        <v>0</v>
      </c>
      <c r="Y30" s="60">
        <f>X30*_xlfn.XLOOKUP(E30,'Soepelere MPG combinatiegebouw'!$B$21:$B$100,'Soepelere MPG combinatiegebouw'!$E$21:$E$100,0)</f>
        <v>0</v>
      </c>
      <c r="Z30" s="60">
        <f>_xlfn.XLOOKUP(G30,'Soepelere MPG combinatiegebouw'!$B$21:$B$100,'Soepelere MPG combinatiegebouw'!$D$21:$D$100,0)</f>
        <v>0</v>
      </c>
      <c r="AA30" s="60">
        <f>Z30*_xlfn.XLOOKUP(G30,'Soepelere MPG combinatiegebouw'!$B$21:$B$100,'Soepelere MPG combinatiegebouw'!$E$21:$E$100,0)</f>
        <v>0</v>
      </c>
      <c r="AB30" s="60">
        <f>_xlfn.XLOOKUP(I30,'Soepelere MPG combinatiegebouw'!$B$21:$B$100,'Soepelere MPG combinatiegebouw'!$D$21:$D$100,0)</f>
        <v>0</v>
      </c>
      <c r="AC30" s="60">
        <f>AB30*_xlfn.XLOOKUP(I30,'Soepelere MPG combinatiegebouw'!$B$21:$B$100,'Soepelere MPG combinatiegebouw'!$E$21:$E$100,0)</f>
        <v>0</v>
      </c>
      <c r="AD30" s="60">
        <f>_xlfn.XLOOKUP(K30,'Soepelere MPG combinatiegebouw'!$B$21:$B$100,'Soepelere MPG combinatiegebouw'!$D$21:$D$100,0)</f>
        <v>0</v>
      </c>
      <c r="AE30" s="60">
        <f>AD30*_xlfn.XLOOKUP(K30,'Soepelere MPG combinatiegebouw'!$B$21:$B$100,'Soepelere MPG combinatiegebouw'!$E$21:$E$100,0)</f>
        <v>0</v>
      </c>
      <c r="AF30" s="60">
        <f>_xlfn.XLOOKUP(M30,'Soepelere MPG combinatiegebouw'!$B$21:$B$100,'Soepelere MPG combinatiegebouw'!$D$21:$D$100,0)</f>
        <v>0</v>
      </c>
      <c r="AG30" s="60">
        <f>AF30*_xlfn.XLOOKUP(M30,'Soepelere MPG combinatiegebouw'!$B$21:$B$100,'Soepelere MPG combinatiegebouw'!$E$21:$E$100,0)</f>
        <v>0</v>
      </c>
      <c r="AH30" s="60">
        <f>_xlfn.XLOOKUP(O30,'Soepelere MPG combinatiegebouw'!$B$21:$B$100,'Soepelere MPG combinatiegebouw'!$D$21:$D$100,0)</f>
        <v>0</v>
      </c>
      <c r="AI30" s="60">
        <f>AH30*_xlfn.XLOOKUP(O30,'Soepelere MPG combinatiegebouw'!$B$21:$B$100,'Soepelere MPG combinatiegebouw'!$E$21:$E$100,0)</f>
        <v>0</v>
      </c>
    </row>
    <row r="31" spans="1:35" x14ac:dyDescent="0.25">
      <c r="A31" s="63"/>
      <c r="B31" s="63"/>
      <c r="C31" s="66"/>
      <c r="D31" s="67">
        <f t="shared" si="0"/>
        <v>0</v>
      </c>
      <c r="E31" s="66"/>
      <c r="F31" s="67">
        <f t="shared" si="1"/>
        <v>0</v>
      </c>
      <c r="G31" s="66"/>
      <c r="H31" s="67">
        <f t="shared" si="2"/>
        <v>0</v>
      </c>
      <c r="I31" s="66"/>
      <c r="J31" s="67">
        <f t="shared" si="3"/>
        <v>0</v>
      </c>
      <c r="K31" s="66"/>
      <c r="L31" s="67">
        <f t="shared" si="4"/>
        <v>0</v>
      </c>
      <c r="M31" s="66"/>
      <c r="N31" s="67">
        <f t="shared" si="5"/>
        <v>0</v>
      </c>
      <c r="O31" s="66"/>
      <c r="P31" s="67">
        <f t="shared" si="6"/>
        <v>0</v>
      </c>
      <c r="Q31" s="63"/>
      <c r="V31" s="60">
        <f>_xlfn.XLOOKUP(C31,'Soepelere MPG combinatiegebouw'!$B$21:$B$100,'Soepelere MPG combinatiegebouw'!$D$21:$D$100,0)</f>
        <v>0</v>
      </c>
      <c r="W31" s="60">
        <f>V31*_xlfn.XLOOKUP(C31,'Soepelere MPG combinatiegebouw'!$B$21:$B$100,'Soepelere MPG combinatiegebouw'!$E$21:$E$100,0)</f>
        <v>0</v>
      </c>
      <c r="X31" s="60">
        <f>_xlfn.XLOOKUP(E31,'Soepelere MPG combinatiegebouw'!$B$21:$B$100,'Soepelere MPG combinatiegebouw'!$D$21:$D$100,0)</f>
        <v>0</v>
      </c>
      <c r="Y31" s="60">
        <f>X31*_xlfn.XLOOKUP(E31,'Soepelere MPG combinatiegebouw'!$B$21:$B$100,'Soepelere MPG combinatiegebouw'!$E$21:$E$100,0)</f>
        <v>0</v>
      </c>
      <c r="Z31" s="60">
        <f>_xlfn.XLOOKUP(G31,'Soepelere MPG combinatiegebouw'!$B$21:$B$100,'Soepelere MPG combinatiegebouw'!$D$21:$D$100,0)</f>
        <v>0</v>
      </c>
      <c r="AA31" s="60">
        <f>Z31*_xlfn.XLOOKUP(G31,'Soepelere MPG combinatiegebouw'!$B$21:$B$100,'Soepelere MPG combinatiegebouw'!$E$21:$E$100,0)</f>
        <v>0</v>
      </c>
      <c r="AB31" s="60">
        <f>_xlfn.XLOOKUP(I31,'Soepelere MPG combinatiegebouw'!$B$21:$B$100,'Soepelere MPG combinatiegebouw'!$D$21:$D$100,0)</f>
        <v>0</v>
      </c>
      <c r="AC31" s="60">
        <f>AB31*_xlfn.XLOOKUP(I31,'Soepelere MPG combinatiegebouw'!$B$21:$B$100,'Soepelere MPG combinatiegebouw'!$E$21:$E$100,0)</f>
        <v>0</v>
      </c>
      <c r="AD31" s="60">
        <f>_xlfn.XLOOKUP(K31,'Soepelere MPG combinatiegebouw'!$B$21:$B$100,'Soepelere MPG combinatiegebouw'!$D$21:$D$100,0)</f>
        <v>0</v>
      </c>
      <c r="AE31" s="60">
        <f>AD31*_xlfn.XLOOKUP(K31,'Soepelere MPG combinatiegebouw'!$B$21:$B$100,'Soepelere MPG combinatiegebouw'!$E$21:$E$100,0)</f>
        <v>0</v>
      </c>
      <c r="AF31" s="60">
        <f>_xlfn.XLOOKUP(M31,'Soepelere MPG combinatiegebouw'!$B$21:$B$100,'Soepelere MPG combinatiegebouw'!$D$21:$D$100,0)</f>
        <v>0</v>
      </c>
      <c r="AG31" s="60">
        <f>AF31*_xlfn.XLOOKUP(M31,'Soepelere MPG combinatiegebouw'!$B$21:$B$100,'Soepelere MPG combinatiegebouw'!$E$21:$E$100,0)</f>
        <v>0</v>
      </c>
      <c r="AH31" s="60">
        <f>_xlfn.XLOOKUP(O31,'Soepelere MPG combinatiegebouw'!$B$21:$B$100,'Soepelere MPG combinatiegebouw'!$D$21:$D$100,0)</f>
        <v>0</v>
      </c>
      <c r="AI31" s="60">
        <f>AH31*_xlfn.XLOOKUP(O31,'Soepelere MPG combinatiegebouw'!$B$21:$B$100,'Soepelere MPG combinatiegebouw'!$E$21:$E$100,0)</f>
        <v>0</v>
      </c>
    </row>
    <row r="32" spans="1:35" x14ac:dyDescent="0.25">
      <c r="A32" s="63"/>
      <c r="B32" s="63"/>
      <c r="C32" s="66"/>
      <c r="D32" s="67">
        <f t="shared" si="0"/>
        <v>0</v>
      </c>
      <c r="E32" s="66"/>
      <c r="F32" s="67">
        <f t="shared" si="1"/>
        <v>0</v>
      </c>
      <c r="G32" s="66"/>
      <c r="H32" s="67">
        <f t="shared" si="2"/>
        <v>0</v>
      </c>
      <c r="I32" s="66"/>
      <c r="J32" s="67">
        <f t="shared" si="3"/>
        <v>0</v>
      </c>
      <c r="K32" s="66"/>
      <c r="L32" s="67">
        <f t="shared" si="4"/>
        <v>0</v>
      </c>
      <c r="M32" s="66"/>
      <c r="N32" s="67">
        <f t="shared" si="5"/>
        <v>0</v>
      </c>
      <c r="O32" s="66"/>
      <c r="P32" s="67">
        <f t="shared" si="6"/>
        <v>0</v>
      </c>
      <c r="Q32" s="63"/>
      <c r="V32" s="60">
        <f>_xlfn.XLOOKUP(C32,'Soepelere MPG combinatiegebouw'!$B$21:$B$100,'Soepelere MPG combinatiegebouw'!$D$21:$D$100,0)</f>
        <v>0</v>
      </c>
      <c r="W32" s="60">
        <f>V32*_xlfn.XLOOKUP(C32,'Soepelere MPG combinatiegebouw'!$B$21:$B$100,'Soepelere MPG combinatiegebouw'!$E$21:$E$100,0)</f>
        <v>0</v>
      </c>
      <c r="X32" s="60">
        <f>_xlfn.XLOOKUP(E32,'Soepelere MPG combinatiegebouw'!$B$21:$B$100,'Soepelere MPG combinatiegebouw'!$D$21:$D$100,0)</f>
        <v>0</v>
      </c>
      <c r="Y32" s="60">
        <f>X32*_xlfn.XLOOKUP(E32,'Soepelere MPG combinatiegebouw'!$B$21:$B$100,'Soepelere MPG combinatiegebouw'!$E$21:$E$100,0)</f>
        <v>0</v>
      </c>
      <c r="Z32" s="60">
        <f>_xlfn.XLOOKUP(G32,'Soepelere MPG combinatiegebouw'!$B$21:$B$100,'Soepelere MPG combinatiegebouw'!$D$21:$D$100,0)</f>
        <v>0</v>
      </c>
      <c r="AA32" s="60">
        <f>Z32*_xlfn.XLOOKUP(G32,'Soepelere MPG combinatiegebouw'!$B$21:$B$100,'Soepelere MPG combinatiegebouw'!$E$21:$E$100,0)</f>
        <v>0</v>
      </c>
      <c r="AB32" s="60">
        <f>_xlfn.XLOOKUP(I32,'Soepelere MPG combinatiegebouw'!$B$21:$B$100,'Soepelere MPG combinatiegebouw'!$D$21:$D$100,0)</f>
        <v>0</v>
      </c>
      <c r="AC32" s="60">
        <f>AB32*_xlfn.XLOOKUP(I32,'Soepelere MPG combinatiegebouw'!$B$21:$B$100,'Soepelere MPG combinatiegebouw'!$E$21:$E$100,0)</f>
        <v>0</v>
      </c>
      <c r="AD32" s="60">
        <f>_xlfn.XLOOKUP(K32,'Soepelere MPG combinatiegebouw'!$B$21:$B$100,'Soepelere MPG combinatiegebouw'!$D$21:$D$100,0)</f>
        <v>0</v>
      </c>
      <c r="AE32" s="60">
        <f>AD32*_xlfn.XLOOKUP(K32,'Soepelere MPG combinatiegebouw'!$B$21:$B$100,'Soepelere MPG combinatiegebouw'!$E$21:$E$100,0)</f>
        <v>0</v>
      </c>
      <c r="AF32" s="60">
        <f>_xlfn.XLOOKUP(M32,'Soepelere MPG combinatiegebouw'!$B$21:$B$100,'Soepelere MPG combinatiegebouw'!$D$21:$D$100,0)</f>
        <v>0</v>
      </c>
      <c r="AG32" s="60">
        <f>AF32*_xlfn.XLOOKUP(M32,'Soepelere MPG combinatiegebouw'!$B$21:$B$100,'Soepelere MPG combinatiegebouw'!$E$21:$E$100,0)</f>
        <v>0</v>
      </c>
      <c r="AH32" s="60">
        <f>_xlfn.XLOOKUP(O32,'Soepelere MPG combinatiegebouw'!$B$21:$B$100,'Soepelere MPG combinatiegebouw'!$D$21:$D$100,0)</f>
        <v>0</v>
      </c>
      <c r="AI32" s="60">
        <f>AH32*_xlfn.XLOOKUP(O32,'Soepelere MPG combinatiegebouw'!$B$21:$B$100,'Soepelere MPG combinatiegebouw'!$E$21:$E$100,0)</f>
        <v>0</v>
      </c>
    </row>
    <row r="33" spans="1:35" x14ac:dyDescent="0.25">
      <c r="A33" s="63"/>
      <c r="B33" s="63"/>
      <c r="C33" s="66"/>
      <c r="D33" s="67">
        <f t="shared" si="0"/>
        <v>0</v>
      </c>
      <c r="E33" s="66"/>
      <c r="F33" s="67">
        <f t="shared" si="1"/>
        <v>0</v>
      </c>
      <c r="G33" s="66"/>
      <c r="H33" s="67">
        <f t="shared" si="2"/>
        <v>0</v>
      </c>
      <c r="I33" s="66"/>
      <c r="J33" s="67">
        <f t="shared" si="3"/>
        <v>0</v>
      </c>
      <c r="K33" s="66"/>
      <c r="L33" s="67">
        <f t="shared" si="4"/>
        <v>0</v>
      </c>
      <c r="M33" s="66"/>
      <c r="N33" s="67">
        <f t="shared" si="5"/>
        <v>0</v>
      </c>
      <c r="O33" s="66"/>
      <c r="P33" s="67">
        <f t="shared" si="6"/>
        <v>0</v>
      </c>
      <c r="Q33" s="63"/>
      <c r="V33" s="60">
        <f>_xlfn.XLOOKUP(C33,'Soepelere MPG combinatiegebouw'!$B$21:$B$100,'Soepelere MPG combinatiegebouw'!$D$21:$D$100,0)</f>
        <v>0</v>
      </c>
      <c r="W33" s="60">
        <f>V33*_xlfn.XLOOKUP(C33,'Soepelere MPG combinatiegebouw'!$B$21:$B$100,'Soepelere MPG combinatiegebouw'!$E$21:$E$100,0)</f>
        <v>0</v>
      </c>
      <c r="X33" s="60">
        <f>_xlfn.XLOOKUP(E33,'Soepelere MPG combinatiegebouw'!$B$21:$B$100,'Soepelere MPG combinatiegebouw'!$D$21:$D$100,0)</f>
        <v>0</v>
      </c>
      <c r="Y33" s="60">
        <f>X33*_xlfn.XLOOKUP(E33,'Soepelere MPG combinatiegebouw'!$B$21:$B$100,'Soepelere MPG combinatiegebouw'!$E$21:$E$100,0)</f>
        <v>0</v>
      </c>
      <c r="Z33" s="60">
        <f>_xlfn.XLOOKUP(G33,'Soepelere MPG combinatiegebouw'!$B$21:$B$100,'Soepelere MPG combinatiegebouw'!$D$21:$D$100,0)</f>
        <v>0</v>
      </c>
      <c r="AA33" s="60">
        <f>Z33*_xlfn.XLOOKUP(G33,'Soepelere MPG combinatiegebouw'!$B$21:$B$100,'Soepelere MPG combinatiegebouw'!$E$21:$E$100,0)</f>
        <v>0</v>
      </c>
      <c r="AB33" s="60">
        <f>_xlfn.XLOOKUP(I33,'Soepelere MPG combinatiegebouw'!$B$21:$B$100,'Soepelere MPG combinatiegebouw'!$D$21:$D$100,0)</f>
        <v>0</v>
      </c>
      <c r="AC33" s="60">
        <f>AB33*_xlfn.XLOOKUP(I33,'Soepelere MPG combinatiegebouw'!$B$21:$B$100,'Soepelere MPG combinatiegebouw'!$E$21:$E$100,0)</f>
        <v>0</v>
      </c>
      <c r="AD33" s="60">
        <f>_xlfn.XLOOKUP(K33,'Soepelere MPG combinatiegebouw'!$B$21:$B$100,'Soepelere MPG combinatiegebouw'!$D$21:$D$100,0)</f>
        <v>0</v>
      </c>
      <c r="AE33" s="60">
        <f>AD33*_xlfn.XLOOKUP(K33,'Soepelere MPG combinatiegebouw'!$B$21:$B$100,'Soepelere MPG combinatiegebouw'!$E$21:$E$100,0)</f>
        <v>0</v>
      </c>
      <c r="AF33" s="60">
        <f>_xlfn.XLOOKUP(M33,'Soepelere MPG combinatiegebouw'!$B$21:$B$100,'Soepelere MPG combinatiegebouw'!$D$21:$D$100,0)</f>
        <v>0</v>
      </c>
      <c r="AG33" s="60">
        <f>AF33*_xlfn.XLOOKUP(M33,'Soepelere MPG combinatiegebouw'!$B$21:$B$100,'Soepelere MPG combinatiegebouw'!$E$21:$E$100,0)</f>
        <v>0</v>
      </c>
      <c r="AH33" s="60">
        <f>_xlfn.XLOOKUP(O33,'Soepelere MPG combinatiegebouw'!$B$21:$B$100,'Soepelere MPG combinatiegebouw'!$D$21:$D$100,0)</f>
        <v>0</v>
      </c>
      <c r="AI33" s="60">
        <f>AH33*_xlfn.XLOOKUP(O33,'Soepelere MPG combinatiegebouw'!$B$21:$B$100,'Soepelere MPG combinatiegebouw'!$E$21:$E$100,0)</f>
        <v>0</v>
      </c>
    </row>
    <row r="34" spans="1:35" x14ac:dyDescent="0.25">
      <c r="A34" s="63"/>
      <c r="B34" s="63"/>
      <c r="C34" s="66"/>
      <c r="D34" s="67">
        <f t="shared" si="0"/>
        <v>0</v>
      </c>
      <c r="E34" s="66"/>
      <c r="F34" s="67">
        <f t="shared" si="1"/>
        <v>0</v>
      </c>
      <c r="G34" s="66"/>
      <c r="H34" s="67">
        <f t="shared" si="2"/>
        <v>0</v>
      </c>
      <c r="I34" s="66"/>
      <c r="J34" s="67">
        <f t="shared" si="3"/>
        <v>0</v>
      </c>
      <c r="K34" s="66"/>
      <c r="L34" s="67">
        <f t="shared" si="4"/>
        <v>0</v>
      </c>
      <c r="M34" s="66"/>
      <c r="N34" s="67">
        <f t="shared" si="5"/>
        <v>0</v>
      </c>
      <c r="O34" s="66"/>
      <c r="P34" s="67">
        <f t="shared" si="6"/>
        <v>0</v>
      </c>
      <c r="Q34" s="63"/>
      <c r="V34" s="60">
        <f>_xlfn.XLOOKUP(C34,'Soepelere MPG combinatiegebouw'!$B$21:$B$100,'Soepelere MPG combinatiegebouw'!$D$21:$D$100,0)</f>
        <v>0</v>
      </c>
      <c r="W34" s="60">
        <f>V34*_xlfn.XLOOKUP(C34,'Soepelere MPG combinatiegebouw'!$B$21:$B$100,'Soepelere MPG combinatiegebouw'!$E$21:$E$100,0)</f>
        <v>0</v>
      </c>
      <c r="X34" s="60">
        <f>_xlfn.XLOOKUP(E34,'Soepelere MPG combinatiegebouw'!$B$21:$B$100,'Soepelere MPG combinatiegebouw'!$D$21:$D$100,0)</f>
        <v>0</v>
      </c>
      <c r="Y34" s="60">
        <f>X34*_xlfn.XLOOKUP(E34,'Soepelere MPG combinatiegebouw'!$B$21:$B$100,'Soepelere MPG combinatiegebouw'!$E$21:$E$100,0)</f>
        <v>0</v>
      </c>
      <c r="Z34" s="60">
        <f>_xlfn.XLOOKUP(G34,'Soepelere MPG combinatiegebouw'!$B$21:$B$100,'Soepelere MPG combinatiegebouw'!$D$21:$D$100,0)</f>
        <v>0</v>
      </c>
      <c r="AA34" s="60">
        <f>Z34*_xlfn.XLOOKUP(G34,'Soepelere MPG combinatiegebouw'!$B$21:$B$100,'Soepelere MPG combinatiegebouw'!$E$21:$E$100,0)</f>
        <v>0</v>
      </c>
      <c r="AB34" s="60">
        <f>_xlfn.XLOOKUP(I34,'Soepelere MPG combinatiegebouw'!$B$21:$B$100,'Soepelere MPG combinatiegebouw'!$D$21:$D$100,0)</f>
        <v>0</v>
      </c>
      <c r="AC34" s="60">
        <f>AB34*_xlfn.XLOOKUP(I34,'Soepelere MPG combinatiegebouw'!$B$21:$B$100,'Soepelere MPG combinatiegebouw'!$E$21:$E$100,0)</f>
        <v>0</v>
      </c>
      <c r="AD34" s="60">
        <f>_xlfn.XLOOKUP(K34,'Soepelere MPG combinatiegebouw'!$B$21:$B$100,'Soepelere MPG combinatiegebouw'!$D$21:$D$100,0)</f>
        <v>0</v>
      </c>
      <c r="AE34" s="60">
        <f>AD34*_xlfn.XLOOKUP(K34,'Soepelere MPG combinatiegebouw'!$B$21:$B$100,'Soepelere MPG combinatiegebouw'!$E$21:$E$100,0)</f>
        <v>0</v>
      </c>
      <c r="AF34" s="60">
        <f>_xlfn.XLOOKUP(M34,'Soepelere MPG combinatiegebouw'!$B$21:$B$100,'Soepelere MPG combinatiegebouw'!$D$21:$D$100,0)</f>
        <v>0</v>
      </c>
      <c r="AG34" s="60">
        <f>AF34*_xlfn.XLOOKUP(M34,'Soepelere MPG combinatiegebouw'!$B$21:$B$100,'Soepelere MPG combinatiegebouw'!$E$21:$E$100,0)</f>
        <v>0</v>
      </c>
      <c r="AH34" s="60">
        <f>_xlfn.XLOOKUP(O34,'Soepelere MPG combinatiegebouw'!$B$21:$B$100,'Soepelere MPG combinatiegebouw'!$D$21:$D$100,0)</f>
        <v>0</v>
      </c>
      <c r="AI34" s="60">
        <f>AH34*_xlfn.XLOOKUP(O34,'Soepelere MPG combinatiegebouw'!$B$21:$B$100,'Soepelere MPG combinatiegebouw'!$E$21:$E$100,0)</f>
        <v>0</v>
      </c>
    </row>
    <row r="35" spans="1:35" x14ac:dyDescent="0.25">
      <c r="A35" s="63"/>
      <c r="B35" s="63"/>
      <c r="C35" s="66"/>
      <c r="D35" s="67">
        <f t="shared" si="0"/>
        <v>0</v>
      </c>
      <c r="E35" s="66"/>
      <c r="F35" s="67">
        <f t="shared" si="1"/>
        <v>0</v>
      </c>
      <c r="G35" s="66"/>
      <c r="H35" s="67">
        <f t="shared" si="2"/>
        <v>0</v>
      </c>
      <c r="I35" s="66"/>
      <c r="J35" s="67">
        <f t="shared" si="3"/>
        <v>0</v>
      </c>
      <c r="K35" s="66"/>
      <c r="L35" s="67">
        <f t="shared" si="4"/>
        <v>0</v>
      </c>
      <c r="M35" s="66"/>
      <c r="N35" s="67">
        <f t="shared" si="5"/>
        <v>0</v>
      </c>
      <c r="O35" s="66"/>
      <c r="P35" s="67">
        <f t="shared" si="6"/>
        <v>0</v>
      </c>
      <c r="Q35" s="63"/>
      <c r="V35" s="60">
        <f>_xlfn.XLOOKUP(C35,'Soepelere MPG combinatiegebouw'!$B$21:$B$100,'Soepelere MPG combinatiegebouw'!$D$21:$D$100,0)</f>
        <v>0</v>
      </c>
      <c r="W35" s="60">
        <f>V35*_xlfn.XLOOKUP(C35,'Soepelere MPG combinatiegebouw'!$B$21:$B$100,'Soepelere MPG combinatiegebouw'!$E$21:$E$100,0)</f>
        <v>0</v>
      </c>
      <c r="X35" s="60">
        <f>_xlfn.XLOOKUP(E35,'Soepelere MPG combinatiegebouw'!$B$21:$B$100,'Soepelere MPG combinatiegebouw'!$D$21:$D$100,0)</f>
        <v>0</v>
      </c>
      <c r="Y35" s="60">
        <f>X35*_xlfn.XLOOKUP(E35,'Soepelere MPG combinatiegebouw'!$B$21:$B$100,'Soepelere MPG combinatiegebouw'!$E$21:$E$100,0)</f>
        <v>0</v>
      </c>
      <c r="Z35" s="60">
        <f>_xlfn.XLOOKUP(G35,'Soepelere MPG combinatiegebouw'!$B$21:$B$100,'Soepelere MPG combinatiegebouw'!$D$21:$D$100,0)</f>
        <v>0</v>
      </c>
      <c r="AA35" s="60">
        <f>Z35*_xlfn.XLOOKUP(G35,'Soepelere MPG combinatiegebouw'!$B$21:$B$100,'Soepelere MPG combinatiegebouw'!$E$21:$E$100,0)</f>
        <v>0</v>
      </c>
      <c r="AB35" s="60">
        <f>_xlfn.XLOOKUP(I35,'Soepelere MPG combinatiegebouw'!$B$21:$B$100,'Soepelere MPG combinatiegebouw'!$D$21:$D$100,0)</f>
        <v>0</v>
      </c>
      <c r="AC35" s="60">
        <f>AB35*_xlfn.XLOOKUP(I35,'Soepelere MPG combinatiegebouw'!$B$21:$B$100,'Soepelere MPG combinatiegebouw'!$E$21:$E$100,0)</f>
        <v>0</v>
      </c>
      <c r="AD35" s="60">
        <f>_xlfn.XLOOKUP(K35,'Soepelere MPG combinatiegebouw'!$B$21:$B$100,'Soepelere MPG combinatiegebouw'!$D$21:$D$100,0)</f>
        <v>0</v>
      </c>
      <c r="AE35" s="60">
        <f>AD35*_xlfn.XLOOKUP(K35,'Soepelere MPG combinatiegebouw'!$B$21:$B$100,'Soepelere MPG combinatiegebouw'!$E$21:$E$100,0)</f>
        <v>0</v>
      </c>
      <c r="AF35" s="60">
        <f>_xlfn.XLOOKUP(M35,'Soepelere MPG combinatiegebouw'!$B$21:$B$100,'Soepelere MPG combinatiegebouw'!$D$21:$D$100,0)</f>
        <v>0</v>
      </c>
      <c r="AG35" s="60">
        <f>AF35*_xlfn.XLOOKUP(M35,'Soepelere MPG combinatiegebouw'!$B$21:$B$100,'Soepelere MPG combinatiegebouw'!$E$21:$E$100,0)</f>
        <v>0</v>
      </c>
      <c r="AH35" s="60">
        <f>_xlfn.XLOOKUP(O35,'Soepelere MPG combinatiegebouw'!$B$21:$B$100,'Soepelere MPG combinatiegebouw'!$D$21:$D$100,0)</f>
        <v>0</v>
      </c>
      <c r="AI35" s="60">
        <f>AH35*_xlfn.XLOOKUP(O35,'Soepelere MPG combinatiegebouw'!$B$21:$B$100,'Soepelere MPG combinatiegebouw'!$E$21:$E$100,0)</f>
        <v>0</v>
      </c>
    </row>
    <row r="36" spans="1:35" x14ac:dyDescent="0.25">
      <c r="A36" s="63"/>
      <c r="B36" s="63"/>
      <c r="C36" s="66"/>
      <c r="D36" s="67">
        <f t="shared" si="0"/>
        <v>0</v>
      </c>
      <c r="E36" s="66"/>
      <c r="F36" s="67">
        <f t="shared" si="1"/>
        <v>0</v>
      </c>
      <c r="G36" s="66"/>
      <c r="H36" s="67">
        <f t="shared" si="2"/>
        <v>0</v>
      </c>
      <c r="I36" s="66"/>
      <c r="J36" s="67">
        <f t="shared" si="3"/>
        <v>0</v>
      </c>
      <c r="K36" s="66"/>
      <c r="L36" s="67">
        <f t="shared" si="4"/>
        <v>0</v>
      </c>
      <c r="M36" s="66"/>
      <c r="N36" s="67">
        <f t="shared" si="5"/>
        <v>0</v>
      </c>
      <c r="O36" s="66"/>
      <c r="P36" s="67">
        <f t="shared" si="6"/>
        <v>0</v>
      </c>
      <c r="Q36" s="63"/>
      <c r="V36" s="60">
        <f>_xlfn.XLOOKUP(C36,'Soepelere MPG combinatiegebouw'!$B$21:$B$100,'Soepelere MPG combinatiegebouw'!$D$21:$D$100,0)</f>
        <v>0</v>
      </c>
      <c r="W36" s="60">
        <f>V36*_xlfn.XLOOKUP(C36,'Soepelere MPG combinatiegebouw'!$B$21:$B$100,'Soepelere MPG combinatiegebouw'!$E$21:$E$100,0)</f>
        <v>0</v>
      </c>
      <c r="X36" s="60">
        <f>_xlfn.XLOOKUP(E36,'Soepelere MPG combinatiegebouw'!$B$21:$B$100,'Soepelere MPG combinatiegebouw'!$D$21:$D$100,0)</f>
        <v>0</v>
      </c>
      <c r="Y36" s="60">
        <f>X36*_xlfn.XLOOKUP(E36,'Soepelere MPG combinatiegebouw'!$B$21:$B$100,'Soepelere MPG combinatiegebouw'!$E$21:$E$100,0)</f>
        <v>0</v>
      </c>
      <c r="Z36" s="60">
        <f>_xlfn.XLOOKUP(G36,'Soepelere MPG combinatiegebouw'!$B$21:$B$100,'Soepelere MPG combinatiegebouw'!$D$21:$D$100,0)</f>
        <v>0</v>
      </c>
      <c r="AA36" s="60">
        <f>Z36*_xlfn.XLOOKUP(G36,'Soepelere MPG combinatiegebouw'!$B$21:$B$100,'Soepelere MPG combinatiegebouw'!$E$21:$E$100,0)</f>
        <v>0</v>
      </c>
      <c r="AB36" s="60">
        <f>_xlfn.XLOOKUP(I36,'Soepelere MPG combinatiegebouw'!$B$21:$B$100,'Soepelere MPG combinatiegebouw'!$D$21:$D$100,0)</f>
        <v>0</v>
      </c>
      <c r="AC36" s="60">
        <f>AB36*_xlfn.XLOOKUP(I36,'Soepelere MPG combinatiegebouw'!$B$21:$B$100,'Soepelere MPG combinatiegebouw'!$E$21:$E$100,0)</f>
        <v>0</v>
      </c>
      <c r="AD36" s="60">
        <f>_xlfn.XLOOKUP(K36,'Soepelere MPG combinatiegebouw'!$B$21:$B$100,'Soepelere MPG combinatiegebouw'!$D$21:$D$100,0)</f>
        <v>0</v>
      </c>
      <c r="AE36" s="60">
        <f>AD36*_xlfn.XLOOKUP(K36,'Soepelere MPG combinatiegebouw'!$B$21:$B$100,'Soepelere MPG combinatiegebouw'!$E$21:$E$100,0)</f>
        <v>0</v>
      </c>
      <c r="AF36" s="60">
        <f>_xlfn.XLOOKUP(M36,'Soepelere MPG combinatiegebouw'!$B$21:$B$100,'Soepelere MPG combinatiegebouw'!$D$21:$D$100,0)</f>
        <v>0</v>
      </c>
      <c r="AG36" s="60">
        <f>AF36*_xlfn.XLOOKUP(M36,'Soepelere MPG combinatiegebouw'!$B$21:$B$100,'Soepelere MPG combinatiegebouw'!$E$21:$E$100,0)</f>
        <v>0</v>
      </c>
      <c r="AH36" s="60">
        <f>_xlfn.XLOOKUP(O36,'Soepelere MPG combinatiegebouw'!$B$21:$B$100,'Soepelere MPG combinatiegebouw'!$D$21:$D$100,0)</f>
        <v>0</v>
      </c>
      <c r="AI36" s="60">
        <f>AH36*_xlfn.XLOOKUP(O36,'Soepelere MPG combinatiegebouw'!$B$21:$B$100,'Soepelere MPG combinatiegebouw'!$E$21:$E$100,0)</f>
        <v>0</v>
      </c>
    </row>
    <row r="37" spans="1:35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35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</sheetData>
  <mergeCells count="18">
    <mergeCell ref="I9:J10"/>
    <mergeCell ref="K9:L10"/>
    <mergeCell ref="M9:N10"/>
    <mergeCell ref="O9:P10"/>
    <mergeCell ref="C9:D10"/>
    <mergeCell ref="E9:F10"/>
    <mergeCell ref="G9:H10"/>
    <mergeCell ref="B1:I1"/>
    <mergeCell ref="C8:D8"/>
    <mergeCell ref="E8:F8"/>
    <mergeCell ref="G8:H8"/>
    <mergeCell ref="I8:J8"/>
    <mergeCell ref="C7:P7"/>
    <mergeCell ref="C4:G4"/>
    <mergeCell ref="C5:G5"/>
    <mergeCell ref="K8:L8"/>
    <mergeCell ref="M8:N8"/>
    <mergeCell ref="O8:P8"/>
  </mergeCells>
  <conditionalFormatting sqref="D12:D36 F12:F36 H12:H36 J12:J36 L12:L36 N12:N36 P12:P36">
    <cfRule type="cellIs" dxfId="0" priority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1319DB-27EC-4901-8A04-772EE4B841F7}">
          <x14:formula1>
            <xm:f>'Soepelere MPG combinatiegebouw'!$B$21:$B$100</xm:f>
          </x14:formula1>
          <xm:sqref>C12:C36 E12:E36 G12:G36 I12:I36 K12:K36 M12:M36 O12:O36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39086-3f3a-49db-b989-af35e128dfd9" xsi:nil="true"/>
    <lcf76f155ced4ddcb4097134ff3c332f xmlns="979848dc-7a4e-4b56-a50e-e3587a1d5c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D4FCEFB1F6641A2CAFF0DFD721E6D" ma:contentTypeVersion="11" ma:contentTypeDescription="Een nieuw document maken." ma:contentTypeScope="" ma:versionID="c4e9796a8e1d00cf28fe3697c1536d01">
  <xsd:schema xmlns:xsd="http://www.w3.org/2001/XMLSchema" xmlns:xs="http://www.w3.org/2001/XMLSchema" xmlns:p="http://schemas.microsoft.com/office/2006/metadata/properties" xmlns:ns2="979848dc-7a4e-4b56-a50e-e3587a1d5ccc" xmlns:ns3="c7b39086-3f3a-49db-b989-af35e128dfd9" targetNamespace="http://schemas.microsoft.com/office/2006/metadata/properties" ma:root="true" ma:fieldsID="e865a1d84d793bf48bae26b4d43f4d37" ns2:_="" ns3:_="">
    <xsd:import namespace="979848dc-7a4e-4b56-a50e-e3587a1d5ccc"/>
    <xsd:import namespace="c7b39086-3f3a-49db-b989-af35e128d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848dc-7a4e-4b56-a50e-e3587a1d5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f1a5bf20-2747-41e9-9fee-c32d61dcfd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39086-3f3a-49db-b989-af35e128df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e1833be-7ee5-47cf-be78-0339559fc12f}" ma:internalName="TaxCatchAll" ma:showField="CatchAllData" ma:web="c7b39086-3f3a-49db-b989-af35e128d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4B4AB-7B07-49E6-933E-C59A484F98D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7b39086-3f3a-49db-b989-af35e128dfd9"/>
    <ds:schemaRef ds:uri="979848dc-7a4e-4b56-a50e-e3587a1d5cc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9F4941-2B13-4A2A-BC89-B19F3C33FF76}"/>
</file>

<file path=customXml/itemProps3.xml><?xml version="1.0" encoding="utf-8"?>
<ds:datastoreItem xmlns:ds="http://schemas.openxmlformats.org/officeDocument/2006/customXml" ds:itemID="{9AC45F51-C779-4EC5-9737-6451C8AA6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Soepelere MPG combinatiegebouw</vt:lpstr>
      <vt:lpstr>Gemeenschappelijke ruimten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 Wei</dc:creator>
  <cp:keywords/>
  <dc:description/>
  <cp:lastModifiedBy>Danielle Bakx</cp:lastModifiedBy>
  <cp:revision/>
  <dcterms:created xsi:type="dcterms:W3CDTF">2026-04-13T09:55:58Z</dcterms:created>
  <dcterms:modified xsi:type="dcterms:W3CDTF">2026-07-06T09:59:27Z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0x010100DF8D4FCEFB1F6641A2CAFF0DFD721E6D</vt:lpwstr>
  </property>
  <property fmtid="{D5CDD505-2E9C-101B-9397-08002B2CF9AE}" pid="3" name="MediaServiceImageTags">
    <vt:lpwstr/>
  </property>
</Properties>
</file>